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backupFile="1" codeName="ThisWorkbook" autoCompressPictures="0"/>
  <bookViews>
    <workbookView xWindow="165" yWindow="60" windowWidth="21795" windowHeight="15300" tabRatio="904"/>
  </bookViews>
  <sheets>
    <sheet name="Összesítő" sheetId="14" r:id="rId1"/>
    <sheet name="Védőcsövek, kábeltálcák" sheetId="10" r:id="rId2"/>
    <sheet name="Vezetékek, kábelek" sheetId="9" r:id="rId3"/>
    <sheet name="Világítótestek, lámpatestek" sheetId="8" r:id="rId4"/>
    <sheet name="Kapcsolók, szerelvények" sheetId="7" r:id="rId5"/>
    <sheet name="Elosztó berendezések" sheetId="11" r:id="rId6"/>
    <sheet name="Kiegészítő tételek" sheetId="12" r:id="rId7"/>
  </sheets>
  <definedNames>
    <definedName name="_xlnm.Print_Titles" localSheetId="5">'Elosztó berendezések'!$1:$2</definedName>
    <definedName name="_xlnm.Print_Titles" localSheetId="4">'Kapcsolók, szerelvények'!$1:$2</definedName>
    <definedName name="_xlnm.Print_Titles" localSheetId="6">'Kiegészítő tételek'!$1:$2</definedName>
    <definedName name="_xlnm.Print_Titles" localSheetId="1">'Védőcsövek, kábeltálcák'!$1:$2</definedName>
    <definedName name="_xlnm.Print_Titles" localSheetId="2">'Vezetékek, kábelek'!$1:$2</definedName>
    <definedName name="_xlnm.Print_Titles" localSheetId="3">'Világítótestek, lámpatestek'!$1:$2</definedName>
    <definedName name="_xlnm.Print_Area" localSheetId="5">'Elosztó berendezések'!$A$1:$I$9</definedName>
    <definedName name="_xlnm.Print_Area" localSheetId="4">'Kapcsolók, szerelvények'!$A$1:$I$10</definedName>
    <definedName name="_xlnm.Print_Area" localSheetId="6">'Kiegészítő tételek'!$A$1:$I$32</definedName>
    <definedName name="_xlnm.Print_Area" localSheetId="0">Összesítő!$A$1:$E$30</definedName>
    <definedName name="_xlnm.Print_Area" localSheetId="1">'Védőcsövek, kábeltálcák'!$A$1:$I$15</definedName>
    <definedName name="_xlnm.Print_Area" localSheetId="2">'Vezetékek, kábelek'!$A$1:$I$16</definedName>
    <definedName name="_xlnm.Print_Area" localSheetId="3">'Világítótestek, lámpatestek'!$A$1:$I$9</definedName>
  </definedNames>
  <calcPr calcId="125725"/>
  <extLst>
    <ext xmlns:mx="http://schemas.microsoft.com/office/mac/excel/2008/main" uri="http://schemas.microsoft.com/office/mac/excel/2008/main">
      <mx:ArchID Flags="0"/>
    </ext>
  </extLst>
</workbook>
</file>

<file path=xl/calcChain.xml><?xml version="1.0" encoding="utf-8"?>
<calcChain xmlns="http://schemas.openxmlformats.org/spreadsheetml/2006/main">
  <c r="H6" i="8"/>
  <c r="I6"/>
  <c r="H7"/>
  <c r="I7"/>
  <c r="I5"/>
  <c r="H5"/>
  <c r="H9" s="1"/>
  <c r="C19" i="14" s="1"/>
  <c r="H6" i="12"/>
  <c r="I6"/>
  <c r="H7"/>
  <c r="I7"/>
  <c r="H8"/>
  <c r="I8"/>
  <c r="H9"/>
  <c r="I9"/>
  <c r="H10"/>
  <c r="I10"/>
  <c r="H11"/>
  <c r="I11"/>
  <c r="H12"/>
  <c r="I12"/>
  <c r="H13"/>
  <c r="I13"/>
  <c r="H14"/>
  <c r="I14"/>
  <c r="H15"/>
  <c r="I15"/>
  <c r="H16"/>
  <c r="I16"/>
  <c r="H17"/>
  <c r="I17"/>
  <c r="H18"/>
  <c r="I18"/>
  <c r="H19"/>
  <c r="I19"/>
  <c r="H20"/>
  <c r="I20"/>
  <c r="H21"/>
  <c r="I21"/>
  <c r="H22"/>
  <c r="I22"/>
  <c r="H23"/>
  <c r="I23"/>
  <c r="H24"/>
  <c r="I24"/>
  <c r="H25"/>
  <c r="I25"/>
  <c r="H26"/>
  <c r="I26"/>
  <c r="H27"/>
  <c r="I27"/>
  <c r="H28"/>
  <c r="I28"/>
  <c r="H29"/>
  <c r="I29"/>
  <c r="H30"/>
  <c r="I30"/>
  <c r="H6" i="7"/>
  <c r="I6"/>
  <c r="H7"/>
  <c r="I7"/>
  <c r="H8" i="9"/>
  <c r="I8"/>
  <c r="H9"/>
  <c r="I9"/>
  <c r="H10"/>
  <c r="I10"/>
  <c r="H11"/>
  <c r="I11"/>
  <c r="H12"/>
  <c r="I12"/>
  <c r="H13"/>
  <c r="I13"/>
  <c r="H14"/>
  <c r="I14"/>
  <c r="H6" i="10"/>
  <c r="I6"/>
  <c r="H7"/>
  <c r="I7"/>
  <c r="H8"/>
  <c r="I8"/>
  <c r="H9"/>
  <c r="I9"/>
  <c r="H10"/>
  <c r="I10"/>
  <c r="H11"/>
  <c r="I11"/>
  <c r="H12"/>
  <c r="I12"/>
  <c r="H13"/>
  <c r="I13"/>
  <c r="I5" i="12"/>
  <c r="I32"/>
  <c r="H5"/>
  <c r="H32"/>
  <c r="I5" i="11"/>
  <c r="I6"/>
  <c r="I7"/>
  <c r="I9"/>
  <c r="H5"/>
  <c r="H6"/>
  <c r="H7"/>
  <c r="H9"/>
  <c r="I7" i="9"/>
  <c r="I16"/>
  <c r="H7"/>
  <c r="H16"/>
  <c r="I5" i="7"/>
  <c r="I9"/>
  <c r="H5"/>
  <c r="H9"/>
  <c r="D21" i="14"/>
  <c r="C25"/>
  <c r="D25"/>
  <c r="C20"/>
  <c r="D20"/>
  <c r="C21"/>
  <c r="E21"/>
  <c r="E25"/>
  <c r="I5" i="10"/>
  <c r="I15"/>
  <c r="D17" i="14"/>
  <c r="H5" i="10"/>
  <c r="H15"/>
  <c r="C17" i="14"/>
  <c r="D22"/>
  <c r="E20"/>
  <c r="C22"/>
  <c r="E17"/>
  <c r="D18"/>
  <c r="C18"/>
  <c r="E22"/>
  <c r="E18"/>
  <c r="Q5" i="8"/>
  <c r="P5"/>
  <c r="P9"/>
  <c r="I9" l="1"/>
  <c r="D19" i="14"/>
  <c r="D23" s="1"/>
  <c r="D27" s="1"/>
  <c r="D29" s="1"/>
  <c r="P11" i="8"/>
  <c r="C23" i="14"/>
  <c r="C27" s="1"/>
  <c r="C29" s="1"/>
  <c r="P10" i="8"/>
  <c r="E19" i="14" l="1"/>
  <c r="E23" s="1"/>
  <c r="E27" s="1"/>
  <c r="E29" s="1"/>
</calcChain>
</file>

<file path=xl/sharedStrings.xml><?xml version="1.0" encoding="utf-8"?>
<sst xmlns="http://schemas.openxmlformats.org/spreadsheetml/2006/main" count="247" uniqueCount="108">
  <si>
    <t>Bruttó érték</t>
  </si>
  <si>
    <t>Meny-nyiség</t>
  </si>
  <si>
    <t>EGYSÉGÁR (Ft)</t>
  </si>
  <si>
    <t>VÁLLALÁSI ÁR (Ft)</t>
  </si>
  <si>
    <t>Normaidő</t>
  </si>
  <si>
    <t xml:space="preserve">MOELLER; SCHRACK; SCHNEIDER gyártmányú önhordó acéllemeztokozott  elosztószekrények és készülékek, maszkos kivitelben, műhelyben előregyártva, helyszínre szállítva, felállítva, összeállítva, szerelési segédanyagokkal (jelölők, csavarok, sínezési elemek stb.), bekötve. Az elosztó berendezések gyártásba adása előtt a pontos beépíthetőségi adatokat a helyszínen ellenőrizni kell, a műhelyterveket ennek megfelelően kell elkészíteni és jóváhagyásra benyújtani. 
Terven 'EL1' jelű elosztó berendezés, vonatkozó 16-038-EL-K-K-01.00 sz. terv alapján kompletten.
</t>
  </si>
  <si>
    <t xml:space="preserve">Áramszolgáltatói fogyasztásmérő hely kialakítása, vonatkozó 16-038-EL-K-K-01.00 sz. terv alapján,
helyi áramszolgáltatói irányelvek figyelembe vételével kompletten. 
</t>
  </si>
  <si>
    <t xml:space="preserve">Megvalósulási tervdokumentáció készítése, geodéziai beméréssel, 3 példányban
</t>
  </si>
  <si>
    <t>mérés pont</t>
  </si>
  <si>
    <t xml:space="preserve">H07V-K szigetelt vezeték zöld/sárga szigetelés színnel EPH gerincvezeték céljára kábeltálcára fektetve, vagy védőcsőbe húzva, 
25 mm2
</t>
  </si>
  <si>
    <t>Sor-szám</t>
  </si>
  <si>
    <t>Előir</t>
  </si>
  <si>
    <t xml:space="preserve"> </t>
  </si>
  <si>
    <t xml:space="preserve">Munkaidőelőirányzat
Szerelés közbeni ideiglenes áramellátás  létesítésére  (kábelek forgatására,  esetleges átrendezésére, kiegészítő kábelszerelvények elhelyezésére, ideiglenes kötődobozok elhelyezésére stb)  a kivitelező cég újból felhasznált(ható) anyagaiból
</t>
  </si>
  <si>
    <r>
      <t xml:space="preserve">III.s. kapcsoló falon kívül szerelve, IP44
</t>
    </r>
    <r>
      <rPr>
        <b/>
        <sz val="12"/>
        <rFont val="Arial Narrow"/>
        <family val="2"/>
      </rPr>
      <t>GANZ KKM-0-6002</t>
    </r>
    <r>
      <rPr>
        <sz val="12"/>
        <rFont val="Arial Narrow"/>
        <family val="2"/>
      </rPr>
      <t xml:space="preserve"> szürke színű
</t>
    </r>
    <r>
      <rPr>
        <i/>
        <sz val="12"/>
        <rFont val="Arial Narrow"/>
        <family val="2"/>
      </rPr>
      <t>20A</t>
    </r>
    <r>
      <rPr>
        <sz val="12"/>
        <rFont val="Arial Narrow"/>
        <family val="2"/>
      </rPr>
      <t xml:space="preserve">
</t>
    </r>
  </si>
  <si>
    <t>ANYAG-DÍJ</t>
  </si>
  <si>
    <t>MEGNEVEZÉS</t>
  </si>
  <si>
    <t xml:space="preserve">db     </t>
  </si>
  <si>
    <t xml:space="preserve">klt    </t>
  </si>
  <si>
    <t xml:space="preserve">m      </t>
  </si>
  <si>
    <t>db</t>
  </si>
  <si>
    <t xml:space="preserve">NYM-J kábel kábeltálcán, kábellétrán elhelyezve, vagy védőcsőbe húzva, 4x1.5 mm2 
</t>
  </si>
  <si>
    <t xml:space="preserve">NYM-J kábel kábeltálcán, kábellétrán elhelyezve, vagy védőcsőbe húzva, 5x1.5 mm2 
</t>
  </si>
  <si>
    <t xml:space="preserve">NYM-J kábel kábeltálcán, kábellétrán elhelyezve, vagy védőcsőbe húzva, 3x2.5mm2
</t>
  </si>
  <si>
    <t>EREDETI</t>
  </si>
  <si>
    <t>Medikai szünetmentes ber.</t>
  </si>
  <si>
    <t>COMPASS TRILUX ÖSSZESÍTÉS</t>
  </si>
  <si>
    <t>COMPASS ÁRAK</t>
  </si>
  <si>
    <t>COMPASS TRILUX KÜLÖNBSÉG</t>
  </si>
  <si>
    <t>Korrekció</t>
  </si>
  <si>
    <t>Rezsióradíj</t>
  </si>
  <si>
    <t>ANYAG</t>
  </si>
  <si>
    <t xml:space="preserve">Kábelárok készítése, 0,4 m szélességben, 0,7 m mélységben
</t>
  </si>
  <si>
    <t xml:space="preserve">Kábelárokban homokágy készítése, 0,4 m szélességben, 0,2 m vastagságban
</t>
  </si>
  <si>
    <t xml:space="preserve">RWA vezérlő rendszer által vezérelt ablakok, ajtók működtető elemei
G+U rendszerelemekből összeállítva:
11 db RWA 1000 S-set
90 db RWA 1050
 db turnMaster
5 db TA60
5 db konzol TA60 ajtónyitó motorhoz
4 db OTS 730 olajfékes ajtócsukó
5 db Tűröffner 17 E 24V DC 100% ED 3500 N
4 db csapdazár
</t>
  </si>
  <si>
    <t xml:space="preserve">NYY-J kábel kábeltálcán, kábellétrán elhelyezve, vagy védőcsőbe húzva, 5x6m2
</t>
  </si>
  <si>
    <t xml:space="preserve">EPH potenciálkiegyenlítő sín 10x10 mm-es Cu csatlakozósín, 7 db 2,5-25 mm2 csatlakozó vezetékhellyel, 2 db 25-95 mm2 csatlakozó vezetékhellyel, 1 db 30x5 mm laposvezetőhöz
OBO BETTERMAN 1801/VDE típus
</t>
  </si>
  <si>
    <t xml:space="preserve">H07V-K szigetelt vezeték zöld/sárga szigetelés színnel EPH bekötő vezeték céljára kábeltálcára fektetve, vagy védőcsőbe húzva, 
2,5 mm2
</t>
  </si>
  <si>
    <t xml:space="preserve">Vasbeton faláttörés 10x25 cm-ig
</t>
  </si>
  <si>
    <t>Munkaidőelőirányzat
Villanyszerelés utáni  építőipari szakmunkákra (építőipari szak anyagaiból)</t>
  </si>
  <si>
    <t xml:space="preserve">NYY-O kábel kábeltálcán, kábellétrán elhelyezve, vagy védőcsőbe húzva, 2x1.5 mm2 
</t>
  </si>
  <si>
    <t xml:space="preserve">MOELLER; SCHRACK; SCHNEIDER gyártmányú önhordó acéllemeztokozott  elosztószekrények és készülékek, maszkos kivitelben, műhelyben előregyártva, helyszínre szállítva, felállítva, összeállítva, szerelési segédanyagokkal (jelölők, csavarok, sínezési elemek stb.), bekötve. Az elosztó berendezések gyártásba adása előtt a pontos beépíthetőségi adatokat a helyszínen ellenőrizni kell, a műhelyterveket ennek megfelelően kell elkészíteni és jóváhagyásra benyújtani. 
Terven 'EL1.1' jelű elosztó berendezés, vonatkozó 16-038-EL-K-K-02.00 sz. terv alapján kompletten.
</t>
  </si>
  <si>
    <t xml:space="preserve">NYY-J kábel kábeltálcán, kábellétrán elhelyezve, vagy védőcsőbe húzva, 5x35m2
</t>
  </si>
  <si>
    <t>RWA vezérlő rendszer ablakok, ajtók vezérlése hő- és füstelvezetéshez (földszint és I. emelet, 6 füstszakasz) G+U rendszerelemekből összeállítva:
1 db RWA központ RZ 48/8
2 db Akkumlátor12 V, 38Ah
1 db Csoportkártya RWA 70 6A
5 db Csoportkártya RWA 70 V 10A
6 db Csatlakozó modul tűzjelző hálózathoz
2 db HSE vészgomb</t>
  </si>
  <si>
    <t>Elosztó berendezések összesen:</t>
  </si>
  <si>
    <t xml:space="preserve">Kisfeszültségű kábelek szállítása, üzemkészre szerelése és üzembevétele, beleértve a kábel-tálcákon, kábeltartókon történő elhelyezést és rögzítést, valamint az összes segédanyagot, kábelvégelzárókat, végkiképzéseket, jelöléseket és csatlakoztatási munkákat. PVC szigetelésű kábelek, kerek vagy szektor formált, egy vagy többszálú csupasz rézvezetővel, PVC érszigeteléssel. Az ereket közös kitöltő burkolat veszi körül. A külső köpeny fekete PVC szabvány és méretjelzéssel. Környezeti hőmérséklet -5C és +70C között. A kábelekre vonatkozó szabványok: DIN VDE 0271/0276 , MSZ 1167, MSZ IEC 502.
</t>
  </si>
  <si>
    <t xml:space="preserve">Munkaidőelőirányzat
Műszaki szükségességből adódó szakipari munkákra
</t>
  </si>
  <si>
    <t>Védőcsövek, kábeltálcák, csatornák</t>
  </si>
  <si>
    <t>óra</t>
  </si>
  <si>
    <t xml:space="preserve">WAGO rugós kötőelemek 1,5-2,5mm2 méretű  vezetékekhez
</t>
  </si>
  <si>
    <t xml:space="preserve">WAGO csavaros kötőelemek 4-6mm2 méretű  vezetékekhez
</t>
  </si>
  <si>
    <t xml:space="preserve">Költségelőirányzat
Hulladékok szelektív gyűjtésére és elszállítására
</t>
  </si>
  <si>
    <t>m3</t>
  </si>
  <si>
    <t>MUNKANEM</t>
  </si>
  <si>
    <t>ANYAGÁR</t>
  </si>
  <si>
    <t>DÍJ</t>
  </si>
  <si>
    <t>NÉGYKARÉLYOS RÉGÉSZETI LELŐHELY LEFEDÉSE
SZÉKESFEHÉRVÁR, II. JÁNOS PÁPA TÉR (HRSZ.:358/1)</t>
  </si>
  <si>
    <t>KISFESZÜLTSÉGŰ VILLAMOS BERENDEZÉSEK</t>
  </si>
  <si>
    <r>
      <t xml:space="preserve">A költségvetésben szereplő tételek műszaki és észtétikai színvonalat képviselnek, melyek helyett, csak azonos vagy jobb műszaki paraméterekkel rendelkező készülékek vagy berendezések alkalmazhatók. 
</t>
    </r>
    <r>
      <rPr>
        <sz val="12"/>
        <rFont val="Arial Narrow"/>
        <family val="2"/>
      </rPr>
      <t xml:space="preserve">A lámpatestek megrendelése előtt a típusokat az Építész- és Belsőépítész tervezővel jóváhagyatni szükséges. A lámpatestek tartószerkezettel és fényforrással együtt értendők. 
A túlfeszültségvédelmi berendezéseket csak egy  gyártmány családból lehet választani! 
</t>
    </r>
    <r>
      <rPr>
        <b/>
        <sz val="12"/>
        <rFont val="Arial Narrow"/>
        <family val="2"/>
      </rPr>
      <t xml:space="preserve">A költségvetés kiírás csak a műszaki leírással és a kiviteli tervekkel együtt érvényes! </t>
    </r>
  </si>
  <si>
    <t xml:space="preserve">Kábelárokban kábeljelző szalag elhelyezése 
</t>
  </si>
  <si>
    <t xml:space="preserve">Kábelhálózati mérések és jegyzőkönyvek készítése
</t>
  </si>
  <si>
    <t xml:space="preserve">"KPE PVC 63 merev védőcső, kemény PVC-ből, nagy mechanikai igénybevételre, földárokba vagy aljzatba helyezve,
Ø 63 mm
</t>
  </si>
  <si>
    <t>KIVITELI TERV</t>
  </si>
  <si>
    <t>Kiegészítő tételek</t>
  </si>
  <si>
    <t>ELEKTROMOS SZERELÉSEK ÖSSZESEN</t>
  </si>
  <si>
    <t>m</t>
  </si>
  <si>
    <t>Kapcsolók, szerelvények</t>
  </si>
  <si>
    <t>klt</t>
  </si>
  <si>
    <t>Védőcsövek, vezetékcsatornák, csatornák összesen:</t>
  </si>
  <si>
    <t>Vezetékek, kábelek</t>
  </si>
  <si>
    <t>Vezetékek,kábelek összesen:</t>
  </si>
  <si>
    <t>Világítótestek, lámpatestek összesen:</t>
  </si>
  <si>
    <t>Kapcsolók, szerelvények összesen:</t>
  </si>
  <si>
    <t>Elosztó berendezések</t>
  </si>
  <si>
    <t>Kiegészítő tételek összesen:</t>
  </si>
  <si>
    <t>Világítótestek, lámpatestek</t>
  </si>
  <si>
    <t>Mérték-egység</t>
  </si>
  <si>
    <t>Előir.</t>
  </si>
  <si>
    <t>Tétel-szám</t>
  </si>
  <si>
    <t xml:space="preserve">NYY-J kábel kábeltálcán, kábellétrán elhelyezve, vagy védőcsőbe húzva, 5x16m2
</t>
  </si>
  <si>
    <t xml:space="preserve">Merev szigetelő védőcső PVC-ből közepes mechanikai igénybevételre, szabadon, falon kívül védőcső bilinccsel szerelve, elágazó és szerelvény dobozokkal 
Ø 20 mm
</t>
  </si>
  <si>
    <t xml:space="preserve">Horganyzott köracél rúdföldelő földbe leverve, bekötve, 
Ø 25mm/3m-es
</t>
  </si>
  <si>
    <t xml:space="preserve">Csatlakozás földelőszondától (EPH-hoz) Ø 10mm tüzihorganyzott laposacél vezetővel
</t>
  </si>
  <si>
    <t xml:space="preserve">Földelési ellenállás mérés és jegyzőkönyv készítése
</t>
  </si>
  <si>
    <t xml:space="preserve">Vezetékkiállás és bekötés egyéb készülékhez (ventilátor, szivattyú, érzékelő, stb.)
</t>
  </si>
  <si>
    <r>
      <t>Kábelbevezetések vízzáró módon történő tömítése,
30 cm vastag falszerkezetekhez, max. 60%-os kitöltési tényezővel, építőipari műszaki engedéllyel.</t>
    </r>
    <r>
      <rPr>
        <sz val="12"/>
        <rFont val="Arial Narrow"/>
        <family val="2"/>
      </rPr>
      <t xml:space="preserve">
</t>
    </r>
  </si>
  <si>
    <t xml:space="preserve">Felirati táblák
5db „KIKAPCSOLNI TILOS!”
5db „BEKAPCSOLNI TILOS!”
</t>
  </si>
  <si>
    <t>RWA vezérlő rendszer ablakok, ajtók vezérlése hő- és füstelvezetéshez
(II. emelet és III. emelet, 4 füstszakasz) G+U rendszerelemekből összeállítva:
1 db RWA központ RZ 48/8
2 db Akkumlátor12 V, 38Ah
2 db Csoportkártya RWA 70 6A
4 db Csoportkártya RWA 70 V 10A
6 db Csatlakozó modul tűzjelző hálózathoz
2 db HSE vészgomb</t>
  </si>
  <si>
    <r>
      <t>Önszabályzó fűtőkábel, gépészeti rendeszerek fagymentesítésére
rögzítő eszközökkel, elhelyezéssel kompletten.
Javasolt típus: RAYCHEM FS-B-2X (26W/m, 5</t>
    </r>
    <r>
      <rPr>
        <sz val="12"/>
        <rFont val="Calibri"/>
        <family val="2"/>
      </rPr>
      <t>°C -on)</t>
    </r>
    <r>
      <rPr>
        <sz val="12"/>
        <rFont val="Arial Narrow"/>
        <family val="2"/>
      </rPr>
      <t xml:space="preserve">
Előir: ~3x10m 
</t>
    </r>
  </si>
  <si>
    <t xml:space="preserve">Felirati táblák
2db „VIGYÁZZ! 400V! ÉLETVESZÉLYES!”
2db  „KARBANTARTÁS ALATT!”
</t>
  </si>
  <si>
    <t xml:space="preserve">Üzembe helyezések, próbák, Üzemeltetők oktatása, áramszünet esetén, felhasználói tájékoztatás, próbaüzem stb.
</t>
  </si>
  <si>
    <t xml:space="preserve">Cső- és kábelelágazó doboz előnyomott bevezetésekkel falon kívül szerelve 
PGK 200 MP
</t>
  </si>
  <si>
    <t xml:space="preserve">Cső- és kábelelágazó doboz előnyomott bevezetésekkel falon kívül szerelve
PGK 100 MP
</t>
  </si>
  <si>
    <t>ÁFA(27%)</t>
  </si>
  <si>
    <t>Installációs kapcsolók és dugaszolóaljzatok oldalfalban elhelyezett szerelvénydobozokba egyedileg, vagy  csoportosan elhelyezve, bekötéssel)
süllyesztetten szerelve, fehér színben, csapfedéllel IP44 védett kivitelben,
1-10V fényerőszabályozó forgatógomb</t>
  </si>
  <si>
    <t>Installációs II.s.+F. dugaszolóaljzat (zsompszivattyúnál egyedileg, bekötéssel)
csapfedéllel IP44 védett, falon kívüli kivitelben, fehér színben.</t>
  </si>
  <si>
    <t xml:space="preserve">Merev szigetelő védőcső PVC-ből közepes mechanikai igénybevételre, szabadon, falon kívül védőcső bilinccsel szerelve, elágazó és szerelvény dobozokkal 
Ø 25 mm
</t>
  </si>
  <si>
    <t xml:space="preserve">Merev szigetelő védőcső PVC-ből közepes mechanikai igénybevételre, szabadon, falon kívül védőcső bilinccsel szerelve, elágazó és szerelvény dobozokkal 
Ø 32 mm
</t>
  </si>
  <si>
    <t xml:space="preserve">Merev szigetelő védőcső PVC-ből közepes mechanikai igénybevételre, szabadon, falon kívül védőcső bilinccsel szerelve, elágazó és szerelvény dobozokkal 
Ø 40 mm
</t>
  </si>
  <si>
    <t xml:space="preserve">Merev szigetelő védőcső PVC-ből közepes mechanikai igénybevételre, szabadon, falon kívül védőcső bilinccsel szerelve, elágazó és szerelvény dobozokkal 
Ø 63 mm
</t>
  </si>
  <si>
    <r>
      <t xml:space="preserve">230V AC / 24V DC, 1-10V szabályozható, 90VA teljesítményű LED meghajtó egység elosztó berendezésekben elhelyezve, szükséges tartozékokkal kompletten.
</t>
    </r>
    <r>
      <rPr>
        <b/>
        <i/>
        <sz val="12"/>
        <rFont val="Arial Narrow"/>
        <family val="2"/>
      </rPr>
      <t>Javasolt típus.: MeanWell LPF-90D-24</t>
    </r>
    <r>
      <rPr>
        <sz val="12"/>
        <rFont val="Arial Narrow"/>
        <family val="2"/>
      </rPr>
      <t xml:space="preserve">
</t>
    </r>
  </si>
  <si>
    <t xml:space="preserve">H07V-K szigetelt vezeték zöld/sárga szigetelés színnel EPH bekötő vezeték céljára kábeltálcára fektetve, vagy védőcsőbe húzva, 
4 mm2
</t>
  </si>
  <si>
    <t xml:space="preserve">NYY-O kábel kábeltálcán, kábellétrán elhelyezve, vagy védőcsőbe húzva, 2x2.5 mm2 
</t>
  </si>
  <si>
    <t xml:space="preserve">"KPE PVC 110 merev védőcső, kemény PVC-ből, nagy mechanikai igénybevételre, kábel vasbeton falon történő átvezetéséhez vagy egyéb közművek keresztezésénél 
Ø 110 mm
</t>
  </si>
  <si>
    <t xml:space="preserve">Érintésvédelmi mérés és jegyzőkönyv készítése kb. 140 mérőponttal
</t>
  </si>
  <si>
    <t>ÁRAZATLAN KÖLTSÉGVETÉS KIÍRÁS</t>
  </si>
  <si>
    <r>
      <t>Horony fém felületére ragasztott LED szalag,
P.: 15,5W/m, 1250 lm/m, 3000K, 24V, IP67 védettséggel,
szabályozható transzformátorral (transzformátor elosztóba építve),
betápelemekkel, szükséges egyéb tartozékokkal kompletten.
(3méteres szálakban rendelhet</t>
    </r>
    <r>
      <rPr>
        <sz val="12"/>
        <rFont val="Lucida Grande"/>
        <family val="2"/>
      </rPr>
      <t>ő</t>
    </r>
    <r>
      <rPr>
        <sz val="12"/>
        <rFont val="Arial Narrow"/>
        <family val="2"/>
      </rPr>
      <t xml:space="preserve"> és 150mm-ként vágható, 65db. külön egység)
</t>
    </r>
    <r>
      <rPr>
        <b/>
        <i/>
        <sz val="12"/>
        <rFont val="Arial Narrow"/>
        <family val="2"/>
      </rPr>
      <t>Javasolt típus.: Osram LINEARlight Power Flex Protect</t>
    </r>
    <r>
      <rPr>
        <sz val="12"/>
        <rFont val="Arial Narrow"/>
        <family val="2"/>
      </rPr>
      <t xml:space="preserve">
</t>
    </r>
  </si>
  <si>
    <r>
      <t xml:space="preserve">Horony fém felületére ragasztott LED szalag,
P.: 4,2W/m, 350 lm/m, 3000K, 24V, IP67 védettséggel,
szabályozható transzformátorral (transzformátor elosztóba építve),
betápelemekkel, szükséges egyéb tartozékokkal kompletten.
(10méteres szálakban rendelhető és 150mm-ként vágható, 55db. külön egység)
</t>
    </r>
    <r>
      <rPr>
        <b/>
        <i/>
        <sz val="12"/>
        <rFont val="Arial Narrow"/>
        <family val="2"/>
      </rPr>
      <t xml:space="preserve">Javasolt típus.: Osram LINEARlight Flex Protect Advanced </t>
    </r>
    <r>
      <rPr>
        <b/>
        <i/>
        <sz val="12"/>
        <color rgb="FFFF0000"/>
        <rFont val="Arial Narrow"/>
        <family val="2"/>
        <charset val="238"/>
      </rPr>
      <t>ELMARADÓ TÉTEL</t>
    </r>
    <r>
      <rPr>
        <sz val="12"/>
        <rFont val="Arial Narrow"/>
        <family val="2"/>
      </rPr>
      <t xml:space="preserve">
</t>
    </r>
  </si>
</sst>
</file>

<file path=xl/styles.xml><?xml version="1.0" encoding="utf-8"?>
<styleSheet xmlns="http://schemas.openxmlformats.org/spreadsheetml/2006/main">
  <numFmts count="4">
    <numFmt numFmtId="41" formatCode="_-* #,##0\ _H_U_F_-;\-* #,##0\ _H_U_F_-;_-* &quot;-&quot;\ _H_U_F_-;_-@_-"/>
    <numFmt numFmtId="164" formatCode="_-* #,##0.00\ _F_t_-;\-* #,##0.00\ _F_t_-;_-* &quot;-&quot;??\ _F_t_-;_-@_-"/>
    <numFmt numFmtId="165" formatCode="#,##0\ _F_t"/>
    <numFmt numFmtId="166" formatCode="0.0%"/>
  </numFmts>
  <fonts count="29">
    <font>
      <sz val="12"/>
      <name val="Times New Roman CE"/>
    </font>
    <font>
      <sz val="12"/>
      <name val="Times New Roman CE"/>
    </font>
    <font>
      <sz val="12"/>
      <name val="Arial Narrow"/>
      <family val="2"/>
    </font>
    <font>
      <b/>
      <sz val="16"/>
      <name val="Arial Narrow"/>
      <family val="2"/>
    </font>
    <font>
      <b/>
      <sz val="14"/>
      <name val="Arial Narrow"/>
      <family val="2"/>
    </font>
    <font>
      <b/>
      <sz val="12"/>
      <name val="Arial Narrow"/>
      <family val="2"/>
    </font>
    <font>
      <sz val="10"/>
      <name val="Arial Narrow"/>
      <family val="2"/>
    </font>
    <font>
      <b/>
      <sz val="10"/>
      <name val="Arial Narrow"/>
      <family val="2"/>
    </font>
    <font>
      <b/>
      <u/>
      <sz val="12"/>
      <name val="Arial Narrow"/>
      <family val="2"/>
    </font>
    <font>
      <i/>
      <sz val="12"/>
      <name val="Arial Narrow"/>
      <family val="2"/>
    </font>
    <font>
      <b/>
      <i/>
      <sz val="12"/>
      <name val="Arial Narrow"/>
      <family val="2"/>
    </font>
    <font>
      <sz val="9"/>
      <name val="Arial Narrow"/>
      <family val="2"/>
    </font>
    <font>
      <sz val="10"/>
      <name val="Times New Roman"/>
      <family val="1"/>
    </font>
    <font>
      <sz val="10"/>
      <name val="Arial"/>
      <family val="2"/>
    </font>
    <font>
      <sz val="11"/>
      <name val="Arial Narrow"/>
      <family val="2"/>
    </font>
    <font>
      <sz val="10"/>
      <name val="Arial CE"/>
    </font>
    <font>
      <sz val="10"/>
      <color indexed="8"/>
      <name val="MS Sans Serif"/>
      <family val="2"/>
    </font>
    <font>
      <u/>
      <sz val="10"/>
      <color indexed="12"/>
      <name val="Arial"/>
      <family val="2"/>
    </font>
    <font>
      <u/>
      <sz val="10"/>
      <color indexed="36"/>
      <name val="Arial"/>
      <family val="2"/>
    </font>
    <font>
      <sz val="11"/>
      <color indexed="8"/>
      <name val="Calibri"/>
      <family val="2"/>
    </font>
    <font>
      <b/>
      <sz val="12"/>
      <color indexed="10"/>
      <name val="Arial Narrow"/>
      <family val="2"/>
    </font>
    <font>
      <sz val="12"/>
      <color indexed="10"/>
      <name val="Arial Narrow"/>
      <family val="2"/>
    </font>
    <font>
      <sz val="12"/>
      <color indexed="8"/>
      <name val="Arial Narrow"/>
      <family val="2"/>
    </font>
    <font>
      <sz val="12"/>
      <color indexed="8"/>
      <name val="Times New Roman CE"/>
    </font>
    <font>
      <sz val="12"/>
      <name val="Arial"/>
      <family val="2"/>
    </font>
    <font>
      <sz val="12"/>
      <name val="Calibri"/>
      <family val="2"/>
    </font>
    <font>
      <sz val="10"/>
      <color indexed="10"/>
      <name val="Arial Narrow"/>
      <family val="2"/>
    </font>
    <font>
      <sz val="12"/>
      <name val="Lucida Grande"/>
      <family val="2"/>
    </font>
    <font>
      <b/>
      <i/>
      <sz val="12"/>
      <color rgb="FFFF0000"/>
      <name val="Arial Narrow"/>
      <family val="2"/>
      <charset val="238"/>
    </font>
  </fonts>
  <fills count="7">
    <fill>
      <patternFill patternType="none"/>
    </fill>
    <fill>
      <patternFill patternType="gray125"/>
    </fill>
    <fill>
      <patternFill patternType="solid">
        <fgColor indexed="42"/>
        <bgColor indexed="64"/>
      </patternFill>
    </fill>
    <fill>
      <patternFill patternType="solid">
        <fgColor indexed="46"/>
        <bgColor indexed="64"/>
      </patternFill>
    </fill>
    <fill>
      <patternFill patternType="solid">
        <fgColor indexed="11"/>
        <bgColor indexed="64"/>
      </patternFill>
    </fill>
    <fill>
      <patternFill patternType="solid">
        <fgColor indexed="40"/>
        <bgColor indexed="64"/>
      </patternFill>
    </fill>
    <fill>
      <patternFill patternType="solid">
        <fgColor theme="5" tint="0.79998168889431442"/>
        <bgColor indexed="64"/>
      </patternFill>
    </fill>
  </fills>
  <borders count="2">
    <border>
      <left/>
      <right/>
      <top/>
      <bottom/>
      <diagonal/>
    </border>
    <border>
      <left/>
      <right/>
      <top/>
      <bottom style="thin">
        <color indexed="64"/>
      </bottom>
      <diagonal/>
    </border>
  </borders>
  <cellStyleXfs count="69">
    <xf numFmtId="0" fontId="0" fillId="0" borderId="0"/>
    <xf numFmtId="0" fontId="13" fillId="0" borderId="0"/>
    <xf numFmtId="0" fontId="18" fillId="0" borderId="0" applyNumberFormat="0" applyFill="0" applyBorder="0" applyAlignment="0" applyProtection="0">
      <alignment vertical="top"/>
      <protection locked="0"/>
    </xf>
    <xf numFmtId="0" fontId="13" fillId="0" borderId="0"/>
    <xf numFmtId="0" fontId="18" fillId="0" borderId="0" applyNumberFormat="0" applyFill="0" applyBorder="0" applyAlignment="0" applyProtection="0">
      <alignment vertical="top"/>
      <protection locked="0"/>
    </xf>
    <xf numFmtId="0" fontId="16" fillId="0" borderId="0"/>
    <xf numFmtId="0" fontId="17" fillId="0" borderId="0" applyNumberFormat="0" applyFill="0" applyBorder="0" applyAlignment="0" applyProtection="0">
      <alignment vertical="top"/>
      <protection locked="0"/>
    </xf>
    <xf numFmtId="164" fontId="19" fillId="0" borderId="0" applyFont="0" applyFill="0" applyBorder="0" applyAlignment="0" applyProtection="0"/>
    <xf numFmtId="0" fontId="19" fillId="0" borderId="0"/>
    <xf numFmtId="0" fontId="23" fillId="0" borderId="0"/>
    <xf numFmtId="0" fontId="15"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2" fillId="0" borderId="0"/>
    <xf numFmtId="0" fontId="12" fillId="0" borderId="0"/>
    <xf numFmtId="0" fontId="15" fillId="0" borderId="0"/>
    <xf numFmtId="0" fontId="12" fillId="0" borderId="0"/>
    <xf numFmtId="0" fontId="12" fillId="0" borderId="0"/>
    <xf numFmtId="0" fontId="12" fillId="0" borderId="0"/>
    <xf numFmtId="0" fontId="12" fillId="0" borderId="0"/>
    <xf numFmtId="0" fontId="12" fillId="0" borderId="0"/>
    <xf numFmtId="0" fontId="16"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5" fillId="0" borderId="0"/>
    <xf numFmtId="0" fontId="13" fillId="0" borderId="0"/>
    <xf numFmtId="0" fontId="13" fillId="0" borderId="0"/>
    <xf numFmtId="0" fontId="17" fillId="0" borderId="0" applyNumberFormat="0" applyFill="0" applyBorder="0" applyAlignment="0" applyProtection="0">
      <alignment vertical="top"/>
      <protection locked="0"/>
    </xf>
    <xf numFmtId="0" fontId="13" fillId="0" borderId="0"/>
    <xf numFmtId="0" fontId="17"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13" fillId="0" borderId="0"/>
    <xf numFmtId="0" fontId="13" fillId="0" borderId="0"/>
    <xf numFmtId="0" fontId="16" fillId="0" borderId="0"/>
    <xf numFmtId="0" fontId="13" fillId="0" borderId="0"/>
    <xf numFmtId="0" fontId="13" fillId="0" borderId="0"/>
  </cellStyleXfs>
  <cellXfs count="192">
    <xf numFmtId="0" fontId="0" fillId="0" borderId="0" xfId="0"/>
    <xf numFmtId="0" fontId="2" fillId="2" borderId="0" xfId="0" applyNumberFormat="1" applyFont="1" applyFill="1" applyBorder="1" applyAlignment="1" applyProtection="1">
      <alignment horizontal="center" vertical="top" wrapText="1"/>
      <protection locked="0"/>
    </xf>
    <xf numFmtId="0" fontId="2" fillId="0" borderId="0" xfId="0" applyFont="1" applyFill="1" applyBorder="1" applyAlignment="1">
      <alignment horizontal="left" vertical="top" wrapText="1"/>
    </xf>
    <xf numFmtId="0" fontId="2" fillId="2" borderId="0" xfId="0" applyNumberFormat="1" applyFont="1" applyFill="1" applyBorder="1" applyAlignment="1" applyProtection="1">
      <alignment vertical="top" wrapText="1"/>
      <protection locked="0"/>
    </xf>
    <xf numFmtId="0" fontId="5" fillId="0" borderId="0" xfId="0" applyFont="1" applyAlignment="1">
      <alignment vertical="top" wrapText="1"/>
    </xf>
    <xf numFmtId="0" fontId="2" fillId="0" borderId="0" xfId="0" applyFont="1" applyAlignment="1">
      <alignment vertical="top"/>
    </xf>
    <xf numFmtId="0" fontId="2" fillId="0" borderId="0" xfId="0" applyFont="1" applyFill="1" applyBorder="1" applyAlignment="1">
      <alignment vertical="top" wrapText="1"/>
    </xf>
    <xf numFmtId="0" fontId="5" fillId="0" borderId="0" xfId="0" applyFont="1" applyFill="1" applyAlignment="1">
      <alignment vertical="top" wrapText="1"/>
    </xf>
    <xf numFmtId="0" fontId="3" fillId="0" borderId="0" xfId="0" applyFont="1" applyAlignment="1">
      <alignment horizontal="left" vertical="top"/>
    </xf>
    <xf numFmtId="0" fontId="2" fillId="0" borderId="0" xfId="0" applyFont="1" applyAlignment="1">
      <alignment horizontal="left" vertical="top"/>
    </xf>
    <xf numFmtId="0" fontId="2" fillId="0" borderId="0" xfId="0" applyFont="1" applyAlignment="1">
      <alignment horizontal="right" vertical="top"/>
    </xf>
    <xf numFmtId="0" fontId="5" fillId="0" borderId="0" xfId="0" applyNumberFormat="1" applyFont="1" applyFill="1" applyBorder="1" applyAlignment="1" applyProtection="1">
      <alignment horizontal="center" vertical="top" wrapText="1"/>
      <protection locked="0"/>
    </xf>
    <xf numFmtId="4" fontId="2" fillId="2" borderId="0" xfId="0" applyNumberFormat="1" applyFont="1" applyFill="1" applyBorder="1" applyAlignment="1" applyProtection="1">
      <alignment horizontal="center" vertical="top" wrapText="1"/>
      <protection locked="0"/>
    </xf>
    <xf numFmtId="0" fontId="2" fillId="0" borderId="0" xfId="0" applyFont="1" applyFill="1" applyAlignment="1">
      <alignment vertical="top"/>
    </xf>
    <xf numFmtId="3" fontId="2" fillId="2" borderId="0" xfId="0" applyNumberFormat="1" applyFont="1" applyFill="1" applyBorder="1" applyAlignment="1" applyProtection="1">
      <alignment horizontal="center" vertical="top" wrapText="1"/>
      <protection locked="0"/>
    </xf>
    <xf numFmtId="0" fontId="5" fillId="0" borderId="0" xfId="0" applyNumberFormat="1" applyFont="1" applyFill="1" applyBorder="1" applyAlignment="1" applyProtection="1">
      <alignment vertical="top" wrapText="1"/>
      <protection locked="0"/>
    </xf>
    <xf numFmtId="0" fontId="2" fillId="0" borderId="0" xfId="0" applyFont="1" applyBorder="1" applyAlignment="1">
      <alignment vertical="top"/>
    </xf>
    <xf numFmtId="3" fontId="2" fillId="0" borderId="0" xfId="0" applyNumberFormat="1" applyFont="1" applyBorder="1" applyAlignment="1">
      <alignment horizontal="right" vertical="top"/>
    </xf>
    <xf numFmtId="3" fontId="2" fillId="0" borderId="0" xfId="0" applyNumberFormat="1" applyFont="1" applyBorder="1" applyAlignment="1">
      <alignment vertical="top"/>
    </xf>
    <xf numFmtId="0" fontId="6" fillId="0" borderId="0" xfId="0" applyFont="1" applyBorder="1" applyAlignment="1">
      <alignment horizontal="center" vertical="top"/>
    </xf>
    <xf numFmtId="3" fontId="5" fillId="0" borderId="0" xfId="0" applyNumberFormat="1" applyFont="1" applyBorder="1" applyAlignment="1">
      <alignment horizontal="center" vertical="top"/>
    </xf>
    <xf numFmtId="0" fontId="2" fillId="0" borderId="0" xfId="0" applyNumberFormat="1" applyFont="1" applyAlignment="1">
      <alignment horizontal="left" vertical="top"/>
    </xf>
    <xf numFmtId="3" fontId="5" fillId="0" borderId="0" xfId="0" applyNumberFormat="1" applyFont="1" applyBorder="1" applyAlignment="1">
      <alignment horizontal="right" vertical="top"/>
    </xf>
    <xf numFmtId="3" fontId="5" fillId="0" borderId="0" xfId="0" applyNumberFormat="1" applyFont="1" applyAlignment="1">
      <alignment horizontal="right" vertical="top"/>
    </xf>
    <xf numFmtId="0" fontId="5" fillId="0" borderId="0" xfId="0" applyNumberFormat="1" applyFont="1" applyAlignment="1">
      <alignment horizontal="left" vertical="top"/>
    </xf>
    <xf numFmtId="0" fontId="8" fillId="2" borderId="0" xfId="0" applyNumberFormat="1" applyFont="1" applyFill="1" applyBorder="1" applyAlignment="1" applyProtection="1">
      <alignment horizontal="left" vertical="top" wrapText="1"/>
      <protection locked="0"/>
    </xf>
    <xf numFmtId="3" fontId="8" fillId="2" borderId="0" xfId="0" applyNumberFormat="1" applyFont="1" applyFill="1" applyAlignment="1">
      <alignment horizontal="right" vertical="top"/>
    </xf>
    <xf numFmtId="0" fontId="2" fillId="0" borderId="0" xfId="0" applyNumberFormat="1" applyFont="1" applyFill="1" applyBorder="1" applyAlignment="1">
      <alignment horizontal="left" vertical="top"/>
    </xf>
    <xf numFmtId="0" fontId="5" fillId="0" borderId="0" xfId="0" applyFont="1" applyFill="1" applyBorder="1" applyAlignment="1">
      <alignment horizontal="left" vertical="top" wrapText="1"/>
    </xf>
    <xf numFmtId="3" fontId="5" fillId="0" borderId="0" xfId="0" applyNumberFormat="1" applyFont="1" applyFill="1" applyBorder="1" applyAlignment="1">
      <alignment horizontal="right" vertical="top"/>
    </xf>
    <xf numFmtId="0" fontId="2" fillId="3" borderId="0" xfId="0" applyFont="1" applyFill="1" applyBorder="1" applyAlignment="1">
      <alignment horizontal="left" vertical="top" wrapText="1"/>
    </xf>
    <xf numFmtId="3" fontId="5" fillId="3" borderId="0" xfId="0" applyNumberFormat="1" applyFont="1" applyFill="1" applyBorder="1" applyAlignment="1">
      <alignment horizontal="right" vertical="top"/>
    </xf>
    <xf numFmtId="0" fontId="5" fillId="0" borderId="0" xfId="0" applyNumberFormat="1" applyFont="1" applyBorder="1" applyAlignment="1">
      <alignment horizontal="left" vertical="top"/>
    </xf>
    <xf numFmtId="0" fontId="5" fillId="4" borderId="0" xfId="0" applyFont="1" applyFill="1" applyBorder="1" applyAlignment="1">
      <alignment horizontal="left" vertical="top" wrapText="1"/>
    </xf>
    <xf numFmtId="3" fontId="5" fillId="4" borderId="0" xfId="0" applyNumberFormat="1" applyFont="1" applyFill="1" applyBorder="1" applyAlignment="1">
      <alignment horizontal="right" vertical="top"/>
    </xf>
    <xf numFmtId="0" fontId="2" fillId="0" borderId="0" xfId="0" applyFont="1" applyFill="1" applyBorder="1" applyAlignment="1">
      <alignment horizontal="right" vertical="top"/>
    </xf>
    <xf numFmtId="0" fontId="5" fillId="0" borderId="0" xfId="0" applyFont="1" applyBorder="1" applyAlignment="1">
      <alignment vertical="top"/>
    </xf>
    <xf numFmtId="0" fontId="5" fillId="0" borderId="0" xfId="0" applyNumberFormat="1" applyFont="1" applyBorder="1" applyAlignment="1">
      <alignment horizontal="center" vertical="top"/>
    </xf>
    <xf numFmtId="0" fontId="6" fillId="0" borderId="0" xfId="0" applyFont="1" applyAlignment="1">
      <alignment horizontal="left" vertical="top"/>
    </xf>
    <xf numFmtId="0" fontId="4" fillId="0" borderId="0" xfId="0" applyFont="1" applyAlignment="1">
      <alignment horizontal="left" vertical="top"/>
    </xf>
    <xf numFmtId="0" fontId="2" fillId="0" borderId="0" xfId="0" applyFont="1" applyAlignment="1">
      <alignment horizontal="left"/>
    </xf>
    <xf numFmtId="3" fontId="5" fillId="0" borderId="0" xfId="0" applyNumberFormat="1" applyFont="1" applyAlignment="1">
      <alignment horizontal="left"/>
    </xf>
    <xf numFmtId="9" fontId="2" fillId="0" borderId="0" xfId="0" applyNumberFormat="1" applyFont="1" applyAlignment="1">
      <alignment horizontal="left"/>
    </xf>
    <xf numFmtId="3" fontId="4" fillId="0" borderId="0" xfId="0" applyNumberFormat="1" applyFont="1" applyAlignment="1">
      <alignment horizontal="left" vertical="top"/>
    </xf>
    <xf numFmtId="9" fontId="4" fillId="0" borderId="0" xfId="0" applyNumberFormat="1" applyFont="1" applyAlignment="1">
      <alignment horizontal="left" vertical="top"/>
    </xf>
    <xf numFmtId="3" fontId="5" fillId="0" borderId="0" xfId="0" applyNumberFormat="1" applyFont="1" applyAlignment="1">
      <alignment horizontal="center" vertical="top"/>
    </xf>
    <xf numFmtId="9" fontId="2" fillId="0" borderId="0" xfId="0" applyNumberFormat="1" applyFont="1" applyAlignment="1">
      <alignment vertical="top"/>
    </xf>
    <xf numFmtId="9" fontId="2" fillId="0" borderId="0" xfId="0" applyNumberFormat="1" applyFont="1" applyBorder="1" applyAlignment="1">
      <alignment vertical="top"/>
    </xf>
    <xf numFmtId="0" fontId="6" fillId="0" borderId="0" xfId="0" applyFont="1" applyAlignment="1">
      <alignment vertical="top"/>
    </xf>
    <xf numFmtId="3" fontId="7" fillId="0" borderId="0" xfId="0" applyNumberFormat="1" applyFont="1" applyBorder="1" applyAlignment="1">
      <alignment horizontal="center" vertical="top"/>
    </xf>
    <xf numFmtId="9" fontId="6" fillId="0" borderId="0" xfId="0" applyNumberFormat="1" applyFont="1" applyAlignment="1">
      <alignment vertical="top"/>
    </xf>
    <xf numFmtId="3" fontId="5" fillId="0" borderId="0" xfId="0" applyNumberFormat="1" applyFont="1" applyFill="1" applyBorder="1" applyAlignment="1">
      <alignment horizontal="center" vertical="top"/>
    </xf>
    <xf numFmtId="9" fontId="2" fillId="0" borderId="0" xfId="0" applyNumberFormat="1" applyFont="1" applyFill="1" applyAlignment="1">
      <alignment vertical="top"/>
    </xf>
    <xf numFmtId="3" fontId="5" fillId="0" borderId="0" xfId="0" applyNumberFormat="1" applyFont="1" applyAlignment="1">
      <alignment vertical="top"/>
    </xf>
    <xf numFmtId="166" fontId="2" fillId="0" borderId="0" xfId="0" applyNumberFormat="1" applyFont="1" applyAlignment="1">
      <alignment vertical="top"/>
    </xf>
    <xf numFmtId="0" fontId="2" fillId="0" borderId="0" xfId="0" applyFont="1"/>
    <xf numFmtId="3" fontId="5" fillId="0" borderId="0" xfId="0" applyNumberFormat="1" applyFont="1" applyFill="1" applyAlignment="1">
      <alignment horizontal="center"/>
    </xf>
    <xf numFmtId="9" fontId="2" fillId="0" borderId="0" xfId="0" applyNumberFormat="1" applyFont="1"/>
    <xf numFmtId="3" fontId="5" fillId="0" borderId="0" xfId="0" applyNumberFormat="1" applyFont="1" applyAlignment="1">
      <alignment horizontal="center"/>
    </xf>
    <xf numFmtId="3" fontId="2" fillId="0" borderId="0" xfId="0" applyNumberFormat="1" applyFont="1" applyFill="1" applyBorder="1" applyAlignment="1">
      <alignment vertical="top"/>
    </xf>
    <xf numFmtId="1" fontId="2" fillId="0" borderId="0" xfId="0" applyNumberFormat="1" applyFont="1" applyFill="1" applyBorder="1" applyAlignment="1">
      <alignment vertical="center"/>
    </xf>
    <xf numFmtId="0" fontId="2" fillId="0" borderId="0" xfId="0" applyFont="1" applyFill="1" applyBorder="1" applyAlignment="1">
      <alignment horizontal="left" vertical="center"/>
    </xf>
    <xf numFmtId="1" fontId="2" fillId="0" borderId="0" xfId="0" applyNumberFormat="1" applyFont="1" applyFill="1" applyBorder="1" applyAlignment="1">
      <alignment horizontal="right" vertical="center"/>
    </xf>
    <xf numFmtId="3" fontId="9" fillId="0" borderId="0" xfId="0" applyNumberFormat="1" applyFont="1" applyBorder="1" applyAlignment="1">
      <alignment horizontal="right" vertical="top"/>
    </xf>
    <xf numFmtId="9" fontId="2" fillId="0" borderId="0" xfId="0" applyNumberFormat="1" applyFont="1" applyFill="1" applyBorder="1" applyAlignment="1" applyProtection="1">
      <alignment horizontal="center" vertical="top"/>
      <protection locked="0"/>
    </xf>
    <xf numFmtId="0" fontId="2" fillId="0" borderId="0" xfId="0" applyNumberFormat="1" applyFont="1" applyFill="1" applyBorder="1" applyAlignment="1" applyProtection="1">
      <alignment horizontal="center" vertical="top"/>
      <protection locked="0"/>
    </xf>
    <xf numFmtId="3" fontId="2" fillId="0" borderId="0" xfId="0" applyNumberFormat="1" applyFont="1" applyFill="1" applyBorder="1" applyAlignment="1" applyProtection="1">
      <alignment vertical="top" wrapText="1"/>
      <protection locked="0"/>
    </xf>
    <xf numFmtId="0" fontId="5" fillId="2" borderId="0" xfId="0" applyNumberFormat="1" applyFont="1" applyFill="1" applyBorder="1" applyAlignment="1" applyProtection="1">
      <alignment horizontal="left" vertical="top" wrapText="1"/>
      <protection locked="0"/>
    </xf>
    <xf numFmtId="0" fontId="2" fillId="0" borderId="0" xfId="0" applyFont="1" applyFill="1" applyBorder="1" applyAlignment="1">
      <alignment vertical="top"/>
    </xf>
    <xf numFmtId="0" fontId="2" fillId="0" borderId="0" xfId="0" applyFont="1" applyFill="1" applyBorder="1"/>
    <xf numFmtId="0" fontId="2" fillId="0" borderId="0" xfId="0" applyFont="1" applyBorder="1" applyAlignment="1">
      <alignment horizontal="right" vertical="top"/>
    </xf>
    <xf numFmtId="0" fontId="2" fillId="0" borderId="0" xfId="0" applyFont="1" applyBorder="1" applyAlignment="1">
      <alignment horizontal="left" vertical="top"/>
    </xf>
    <xf numFmtId="1" fontId="2" fillId="0" borderId="0" xfId="0" applyNumberFormat="1" applyFont="1" applyBorder="1" applyAlignment="1">
      <alignment vertical="top"/>
    </xf>
    <xf numFmtId="0" fontId="5" fillId="2" borderId="0" xfId="0" applyFont="1" applyFill="1" applyBorder="1" applyAlignment="1">
      <alignment horizontal="left" vertical="top" wrapText="1"/>
    </xf>
    <xf numFmtId="0" fontId="2" fillId="2" borderId="0" xfId="0" applyNumberFormat="1" applyFont="1" applyFill="1" applyBorder="1" applyAlignment="1" applyProtection="1">
      <alignment horizontal="left" vertical="top" wrapText="1"/>
      <protection locked="0"/>
    </xf>
    <xf numFmtId="0" fontId="2" fillId="0" borderId="0" xfId="26" applyFont="1" applyFill="1" applyBorder="1" applyAlignment="1">
      <alignment vertical="top" wrapText="1"/>
    </xf>
    <xf numFmtId="0" fontId="6" fillId="2" borderId="0" xfId="0" applyNumberFormat="1" applyFont="1" applyFill="1" applyBorder="1" applyAlignment="1" applyProtection="1">
      <alignment horizontal="center" vertical="center" wrapText="1"/>
      <protection locked="0"/>
    </xf>
    <xf numFmtId="3" fontId="6" fillId="2" borderId="0" xfId="0" applyNumberFormat="1" applyFont="1" applyFill="1" applyBorder="1" applyAlignment="1" applyProtection="1">
      <alignment horizontal="center" vertical="center" wrapText="1"/>
      <protection locked="0"/>
    </xf>
    <xf numFmtId="4" fontId="6" fillId="2" borderId="0" xfId="0" applyNumberFormat="1" applyFont="1" applyFill="1" applyBorder="1" applyAlignment="1" applyProtection="1">
      <alignment horizontal="center" vertical="center" wrapText="1"/>
      <protection locked="0"/>
    </xf>
    <xf numFmtId="0" fontId="14" fillId="0" borderId="0" xfId="58" applyNumberFormat="1" applyFont="1" applyFill="1" applyBorder="1" applyAlignment="1">
      <alignment vertical="top" wrapText="1"/>
    </xf>
    <xf numFmtId="3" fontId="6" fillId="2" borderId="0" xfId="0" applyNumberFormat="1" applyFont="1" applyFill="1" applyBorder="1" applyAlignment="1" applyProtection="1">
      <alignment horizontal="center" vertical="center"/>
      <protection locked="0"/>
    </xf>
    <xf numFmtId="3" fontId="2" fillId="0" borderId="0" xfId="0" applyNumberFormat="1" applyFont="1" applyBorder="1" applyAlignment="1" applyProtection="1">
      <alignment horizontal="right"/>
      <protection locked="0"/>
    </xf>
    <xf numFmtId="4" fontId="2" fillId="0" borderId="0" xfId="0" applyNumberFormat="1" applyFont="1" applyBorder="1" applyAlignment="1" applyProtection="1">
      <alignment horizontal="right"/>
      <protection locked="0"/>
    </xf>
    <xf numFmtId="3" fontId="2" fillId="0" borderId="0" xfId="0" applyNumberFormat="1" applyFont="1" applyFill="1" applyBorder="1" applyAlignment="1">
      <alignment vertical="center"/>
    </xf>
    <xf numFmtId="3" fontId="2" fillId="0" borderId="0" xfId="0" applyNumberFormat="1" applyFont="1" applyFill="1" applyBorder="1" applyAlignment="1">
      <alignment horizontal="right" vertical="center"/>
    </xf>
    <xf numFmtId="0" fontId="14" fillId="0" borderId="0" xfId="58" applyNumberFormat="1" applyFont="1" applyFill="1" applyBorder="1" applyAlignment="1">
      <alignment horizontal="center" vertical="center" wrapText="1"/>
    </xf>
    <xf numFmtId="3" fontId="6" fillId="5" borderId="0" xfId="0" applyNumberFormat="1" applyFont="1" applyFill="1" applyBorder="1" applyAlignment="1" applyProtection="1">
      <alignment horizontal="center" vertical="center"/>
      <protection locked="0"/>
    </xf>
    <xf numFmtId="0" fontId="0" fillId="0" borderId="0" xfId="0" applyBorder="1"/>
    <xf numFmtId="0" fontId="5" fillId="0" borderId="0" xfId="0" applyFont="1" applyBorder="1" applyAlignment="1">
      <alignment vertical="top" wrapText="1"/>
    </xf>
    <xf numFmtId="0" fontId="2" fillId="0" borderId="0" xfId="0" applyFont="1" applyFill="1" applyBorder="1" applyAlignment="1">
      <alignment vertical="center"/>
    </xf>
    <xf numFmtId="0" fontId="1" fillId="0" borderId="0" xfId="0" applyFont="1" applyFill="1" applyBorder="1" applyAlignment="1">
      <alignment horizontal="center" vertical="center"/>
    </xf>
    <xf numFmtId="0" fontId="2" fillId="0" borderId="0" xfId="0" applyFont="1" applyFill="1" applyBorder="1" applyAlignment="1">
      <alignment horizontal="center" vertical="top" wrapText="1"/>
    </xf>
    <xf numFmtId="0" fontId="2" fillId="0" borderId="0" xfId="0" applyFont="1" applyFill="1" applyBorder="1" applyAlignment="1">
      <alignment horizontal="center" vertical="center" wrapText="1"/>
    </xf>
    <xf numFmtId="4" fontId="2" fillId="0" borderId="0" xfId="0" applyNumberFormat="1" applyFont="1" applyFill="1" applyBorder="1" applyAlignment="1">
      <alignment vertical="center"/>
    </xf>
    <xf numFmtId="0" fontId="2" fillId="0" borderId="0" xfId="0" applyFont="1" applyBorder="1" applyAlignment="1">
      <alignment vertical="top" wrapText="1"/>
    </xf>
    <xf numFmtId="0" fontId="2" fillId="0" borderId="0" xfId="0" applyFont="1" applyBorder="1" applyAlignment="1">
      <alignment horizontal="center" vertical="center" wrapText="1"/>
    </xf>
    <xf numFmtId="0" fontId="2" fillId="0" borderId="0" xfId="0" applyFont="1" applyFill="1" applyBorder="1" applyAlignment="1">
      <alignment horizontal="right" vertical="top" wrapText="1"/>
    </xf>
    <xf numFmtId="0" fontId="2" fillId="0" borderId="0" xfId="0" applyFont="1" applyBorder="1"/>
    <xf numFmtId="0" fontId="2" fillId="0" borderId="0" xfId="0" applyFont="1" applyBorder="1" applyAlignment="1">
      <alignment horizontal="center" vertical="top" wrapText="1"/>
    </xf>
    <xf numFmtId="0" fontId="2" fillId="2" borderId="0" xfId="0" applyFont="1" applyFill="1" applyBorder="1" applyAlignment="1">
      <alignment horizontal="right" vertical="top" wrapText="1"/>
    </xf>
    <xf numFmtId="0" fontId="2" fillId="2" borderId="0" xfId="0" applyFont="1" applyFill="1" applyBorder="1" applyAlignment="1">
      <alignment horizontal="center" vertical="top" wrapText="1"/>
    </xf>
    <xf numFmtId="3" fontId="5" fillId="2" borderId="0" xfId="0" applyNumberFormat="1" applyFont="1" applyFill="1" applyBorder="1" applyAlignment="1">
      <alignment horizontal="right" vertical="top" wrapText="1"/>
    </xf>
    <xf numFmtId="3" fontId="6" fillId="0" borderId="0" xfId="0" applyNumberFormat="1" applyFont="1" applyBorder="1" applyAlignment="1" applyProtection="1">
      <alignment horizontal="center" vertical="center"/>
      <protection locked="0"/>
    </xf>
    <xf numFmtId="0" fontId="6" fillId="0" borderId="0" xfId="0" applyNumberFormat="1" applyFont="1" applyBorder="1" applyAlignment="1" applyProtection="1">
      <alignment horizontal="center" vertical="center"/>
      <protection locked="0"/>
    </xf>
    <xf numFmtId="3" fontId="2" fillId="0" borderId="0" xfId="0" applyNumberFormat="1" applyFont="1" applyBorder="1" applyAlignment="1" applyProtection="1">
      <alignment vertical="top"/>
      <protection locked="0"/>
    </xf>
    <xf numFmtId="0" fontId="2" fillId="0" borderId="0" xfId="0" applyNumberFormat="1" applyFont="1" applyBorder="1" applyAlignment="1" applyProtection="1">
      <alignment vertical="top"/>
      <protection locked="0"/>
    </xf>
    <xf numFmtId="0" fontId="2" fillId="0" borderId="0" xfId="0" applyFont="1" applyBorder="1" applyAlignment="1">
      <alignment horizontal="right" vertical="top" wrapText="1"/>
    </xf>
    <xf numFmtId="0" fontId="2" fillId="0" borderId="0" xfId="0" applyFont="1" applyBorder="1" applyAlignment="1">
      <alignment horizontal="right" vertical="center" wrapText="1"/>
    </xf>
    <xf numFmtId="0" fontId="2" fillId="0" borderId="0" xfId="0" applyNumberFormat="1" applyFont="1" applyBorder="1" applyAlignment="1" applyProtection="1">
      <alignment horizontal="center" vertical="top"/>
      <protection locked="0"/>
    </xf>
    <xf numFmtId="0" fontId="9" fillId="0" borderId="0" xfId="0" applyNumberFormat="1" applyFont="1" applyFill="1" applyBorder="1" applyAlignment="1" applyProtection="1">
      <alignment horizontal="center" vertical="top"/>
      <protection locked="0"/>
    </xf>
    <xf numFmtId="0" fontId="2" fillId="0" borderId="0" xfId="0" applyFont="1" applyBorder="1" applyAlignment="1">
      <alignment vertical="center"/>
    </xf>
    <xf numFmtId="3" fontId="2" fillId="0" borderId="0" xfId="0" applyNumberFormat="1" applyFont="1" applyFill="1" applyBorder="1" applyAlignment="1">
      <alignment horizontal="center" vertical="center"/>
    </xf>
    <xf numFmtId="3" fontId="5" fillId="0" borderId="0" xfId="0" applyNumberFormat="1" applyFont="1" applyFill="1" applyBorder="1"/>
    <xf numFmtId="0" fontId="2" fillId="0" borderId="0" xfId="0" applyFont="1" applyFill="1" applyBorder="1" applyAlignment="1">
      <alignment wrapText="1"/>
    </xf>
    <xf numFmtId="16" fontId="2" fillId="0" borderId="0" xfId="0" applyNumberFormat="1" applyFont="1" applyBorder="1" applyAlignment="1">
      <alignment horizontal="right" vertical="center" wrapText="1"/>
    </xf>
    <xf numFmtId="0" fontId="11" fillId="0" borderId="0" xfId="0" applyFont="1" applyBorder="1" applyAlignment="1">
      <alignment horizontal="center" vertical="center" wrapText="1"/>
    </xf>
    <xf numFmtId="0" fontId="9" fillId="0" borderId="0" xfId="0" applyFont="1" applyFill="1" applyBorder="1" applyAlignment="1">
      <alignment horizontal="center" vertical="top" wrapText="1"/>
    </xf>
    <xf numFmtId="0" fontId="5" fillId="2" borderId="0" xfId="0" applyFont="1" applyFill="1" applyBorder="1" applyAlignment="1">
      <alignment vertical="top" wrapText="1"/>
    </xf>
    <xf numFmtId="0" fontId="5" fillId="2" borderId="0" xfId="0" applyFont="1" applyFill="1" applyBorder="1" applyAlignment="1">
      <alignment horizontal="right" vertical="top" wrapText="1"/>
    </xf>
    <xf numFmtId="0" fontId="5" fillId="2" borderId="0" xfId="0" applyFont="1" applyFill="1" applyBorder="1" applyAlignment="1">
      <alignment horizontal="center" vertical="top" wrapText="1"/>
    </xf>
    <xf numFmtId="3" fontId="6" fillId="0" borderId="0" xfId="0" applyNumberFormat="1" applyFont="1" applyBorder="1" applyAlignment="1" applyProtection="1">
      <alignment vertical="center"/>
      <protection locked="0"/>
    </xf>
    <xf numFmtId="0" fontId="6" fillId="0" borderId="0" xfId="0" applyNumberFormat="1" applyFont="1" applyBorder="1" applyAlignment="1" applyProtection="1">
      <alignment vertical="center"/>
      <protection locked="0"/>
    </xf>
    <xf numFmtId="3" fontId="2" fillId="0" borderId="0" xfId="0" applyNumberFormat="1" applyFont="1" applyBorder="1" applyAlignment="1">
      <alignment horizontal="center" vertical="top" wrapText="1"/>
    </xf>
    <xf numFmtId="3" fontId="2" fillId="0" borderId="0" xfId="0" applyNumberFormat="1" applyFont="1" applyFill="1" applyBorder="1" applyAlignment="1">
      <alignment horizontal="right" vertical="top" wrapText="1"/>
    </xf>
    <xf numFmtId="0" fontId="2" fillId="0" borderId="0" xfId="0" applyFont="1" applyBorder="1" applyAlignment="1">
      <alignment horizontal="left" vertical="top" wrapText="1"/>
    </xf>
    <xf numFmtId="3" fontId="2" fillId="0" borderId="0" xfId="0" applyNumberFormat="1" applyFont="1" applyFill="1" applyBorder="1"/>
    <xf numFmtId="3" fontId="2" fillId="2" borderId="0" xfId="0" applyNumberFormat="1" applyFont="1" applyFill="1" applyBorder="1" applyAlignment="1">
      <alignment horizontal="right" vertical="top" wrapText="1"/>
    </xf>
    <xf numFmtId="3" fontId="2" fillId="2" borderId="0" xfId="0" applyNumberFormat="1" applyFont="1" applyFill="1" applyBorder="1" applyAlignment="1">
      <alignment horizontal="center" vertical="top" wrapText="1"/>
    </xf>
    <xf numFmtId="3" fontId="2" fillId="0" borderId="0" xfId="0" applyNumberFormat="1" applyFont="1" applyBorder="1"/>
    <xf numFmtId="0" fontId="5" fillId="0" borderId="0" xfId="0" applyFont="1" applyBorder="1" applyAlignment="1">
      <alignment horizontal="left" vertical="top" wrapText="1"/>
    </xf>
    <xf numFmtId="0" fontId="2" fillId="0" borderId="0" xfId="0" applyNumberFormat="1" applyFont="1" applyFill="1" applyBorder="1" applyAlignment="1" applyProtection="1">
      <alignment vertical="top" wrapText="1"/>
      <protection locked="0"/>
    </xf>
    <xf numFmtId="0" fontId="2" fillId="0" borderId="0" xfId="0" applyNumberFormat="1" applyFont="1" applyFill="1" applyBorder="1" applyAlignment="1" applyProtection="1">
      <alignment horizontal="justify" vertical="top" wrapText="1"/>
      <protection locked="0"/>
    </xf>
    <xf numFmtId="0" fontId="5" fillId="0" borderId="0" xfId="0" applyFont="1" applyFill="1" applyBorder="1" applyAlignment="1">
      <alignment vertical="top" wrapText="1"/>
    </xf>
    <xf numFmtId="0" fontId="2" fillId="0" borderId="0" xfId="0" applyFont="1" applyBorder="1" applyAlignment="1">
      <alignment horizontal="center" vertical="center"/>
    </xf>
    <xf numFmtId="3" fontId="2" fillId="0" borderId="0" xfId="0" applyNumberFormat="1" applyFont="1" applyBorder="1" applyAlignment="1">
      <alignment horizontal="center" vertical="center"/>
    </xf>
    <xf numFmtId="3" fontId="20" fillId="0" borderId="0" xfId="0" applyNumberFormat="1" applyFont="1" applyBorder="1" applyAlignment="1">
      <alignment horizontal="center" vertical="center"/>
    </xf>
    <xf numFmtId="10" fontId="20" fillId="0" borderId="0" xfId="0" applyNumberFormat="1" applyFont="1" applyBorder="1" applyAlignment="1">
      <alignment horizontal="center" vertical="center"/>
    </xf>
    <xf numFmtId="0" fontId="2" fillId="0" borderId="0" xfId="0" applyFont="1" applyFill="1" applyBorder="1" applyAlignment="1">
      <alignment horizontal="center" vertical="center"/>
    </xf>
    <xf numFmtId="3" fontId="2" fillId="0" borderId="0" xfId="0" applyNumberFormat="1" applyFont="1" applyBorder="1" applyAlignment="1" applyProtection="1">
      <alignment horizontal="center" vertical="center"/>
      <protection locked="0"/>
    </xf>
    <xf numFmtId="3" fontId="2" fillId="2" borderId="0" xfId="0" applyNumberFormat="1" applyFont="1" applyFill="1" applyBorder="1" applyAlignment="1" applyProtection="1">
      <alignment horizontal="center" vertical="center" wrapText="1"/>
      <protection locked="0"/>
    </xf>
    <xf numFmtId="3" fontId="2" fillId="0" borderId="0" xfId="0" applyNumberFormat="1" applyFont="1" applyFill="1" applyBorder="1" applyAlignment="1" applyProtection="1">
      <alignment horizontal="center" vertical="center" wrapText="1"/>
      <protection locked="0"/>
    </xf>
    <xf numFmtId="0" fontId="0" fillId="0" borderId="0" xfId="0" applyBorder="1" applyAlignment="1">
      <alignment horizontal="center" vertical="center"/>
    </xf>
    <xf numFmtId="3" fontId="2" fillId="0" borderId="0" xfId="0" applyNumberFormat="1" applyFont="1" applyFill="1" applyBorder="1" applyAlignment="1">
      <alignment horizontal="center" vertical="center" wrapText="1"/>
    </xf>
    <xf numFmtId="165" fontId="2" fillId="0" borderId="0" xfId="0" applyNumberFormat="1" applyFont="1" applyFill="1" applyBorder="1" applyAlignment="1">
      <alignment horizontal="center" vertical="center" wrapText="1"/>
    </xf>
    <xf numFmtId="3" fontId="21" fillId="2" borderId="0" xfId="0" applyNumberFormat="1" applyFont="1" applyFill="1" applyBorder="1" applyAlignment="1" applyProtection="1">
      <alignment horizontal="center" vertical="top" wrapText="1"/>
      <protection locked="0"/>
    </xf>
    <xf numFmtId="3" fontId="21" fillId="0" borderId="0" xfId="0" applyNumberFormat="1" applyFont="1" applyBorder="1" applyAlignment="1">
      <alignment horizontal="right" vertical="top" wrapText="1"/>
    </xf>
    <xf numFmtId="3" fontId="21" fillId="2" borderId="0" xfId="0" applyNumberFormat="1" applyFont="1" applyFill="1" applyBorder="1" applyAlignment="1">
      <alignment horizontal="right" vertical="top" wrapText="1"/>
    </xf>
    <xf numFmtId="3" fontId="21" fillId="0" borderId="0" xfId="0" applyNumberFormat="1" applyFont="1" applyBorder="1" applyAlignment="1">
      <alignment vertical="top"/>
    </xf>
    <xf numFmtId="3" fontId="2" fillId="0" borderId="0" xfId="0" applyNumberFormat="1" applyFont="1" applyFill="1" applyBorder="1" applyAlignment="1">
      <alignment horizontal="right" vertical="center" wrapText="1"/>
    </xf>
    <xf numFmtId="3" fontId="2" fillId="0" borderId="0" xfId="0" applyNumberFormat="1" applyFont="1" applyBorder="1" applyAlignment="1">
      <alignment horizontal="right" vertical="center" wrapText="1"/>
    </xf>
    <xf numFmtId="0" fontId="6" fillId="0" borderId="0" xfId="0" applyFont="1" applyAlignment="1">
      <alignment horizontal="left"/>
    </xf>
    <xf numFmtId="0" fontId="24" fillId="0" borderId="0" xfId="0" applyFont="1"/>
    <xf numFmtId="0" fontId="2" fillId="0" borderId="0" xfId="0" applyFont="1" applyFill="1" applyBorder="1" applyAlignment="1">
      <alignment horizontal="right" vertical="center" wrapText="1"/>
    </xf>
    <xf numFmtId="0" fontId="2" fillId="0" borderId="0" xfId="0" applyFont="1" applyFill="1" applyBorder="1" applyAlignment="1">
      <alignment horizontal="right" vertical="center"/>
    </xf>
    <xf numFmtId="0" fontId="2" fillId="0" borderId="0" xfId="0" applyFont="1" applyFill="1" applyBorder="1" applyAlignment="1">
      <alignment vertical="center" wrapText="1"/>
    </xf>
    <xf numFmtId="0" fontId="9" fillId="0" borderId="0" xfId="0" applyNumberFormat="1" applyFont="1" applyFill="1" applyBorder="1" applyAlignment="1" applyProtection="1">
      <alignment horizontal="center" vertical="center"/>
      <protection locked="0"/>
    </xf>
    <xf numFmtId="0" fontId="22" fillId="0" borderId="0" xfId="0" applyFont="1" applyFill="1" applyBorder="1" applyAlignment="1">
      <alignment horizontal="right" vertical="center" wrapText="1"/>
    </xf>
    <xf numFmtId="165" fontId="2" fillId="0" borderId="0" xfId="0" applyNumberFormat="1" applyFont="1" applyFill="1" applyBorder="1" applyAlignment="1">
      <alignment horizontal="right" vertical="center" wrapText="1"/>
    </xf>
    <xf numFmtId="3" fontId="26" fillId="2" borderId="0" xfId="0" applyNumberFormat="1" applyFont="1" applyFill="1" applyBorder="1" applyAlignment="1" applyProtection="1">
      <alignment horizontal="center" vertical="center"/>
      <protection locked="0"/>
    </xf>
    <xf numFmtId="3" fontId="21" fillId="0" borderId="0" xfId="0" applyNumberFormat="1" applyFont="1" applyBorder="1" applyAlignment="1" applyProtection="1">
      <alignment horizontal="right"/>
      <protection locked="0"/>
    </xf>
    <xf numFmtId="3" fontId="21" fillId="0" borderId="0" xfId="0" applyNumberFormat="1" applyFont="1" applyFill="1" applyBorder="1" applyAlignment="1">
      <alignment horizontal="right" vertical="center"/>
    </xf>
    <xf numFmtId="3" fontId="21" fillId="0" borderId="0" xfId="0" applyNumberFormat="1" applyFont="1" applyFill="1" applyBorder="1" applyAlignment="1">
      <alignment vertical="top"/>
    </xf>
    <xf numFmtId="0" fontId="21" fillId="0" borderId="0" xfId="0" applyFont="1" applyFill="1" applyBorder="1"/>
    <xf numFmtId="0" fontId="21" fillId="0" borderId="0" xfId="0" applyFont="1" applyBorder="1"/>
    <xf numFmtId="0" fontId="7" fillId="0" borderId="1" xfId="0" applyFont="1" applyFill="1" applyBorder="1" applyAlignment="1">
      <alignment horizontal="center" vertical="top"/>
    </xf>
    <xf numFmtId="3" fontId="7" fillId="0" borderId="1" xfId="0" applyNumberFormat="1" applyFont="1" applyBorder="1" applyAlignment="1">
      <alignment horizontal="right" vertical="top"/>
    </xf>
    <xf numFmtId="0" fontId="2" fillId="6" borderId="0" xfId="0" applyFont="1" applyFill="1" applyBorder="1" applyAlignment="1">
      <alignment horizontal="center" vertical="center" wrapText="1"/>
    </xf>
    <xf numFmtId="0" fontId="2" fillId="6" borderId="0" xfId="0" applyFont="1" applyFill="1" applyBorder="1" applyAlignment="1">
      <alignment vertical="center" wrapText="1"/>
    </xf>
    <xf numFmtId="165" fontId="2" fillId="6" borderId="0" xfId="0" applyNumberFormat="1" applyFont="1" applyFill="1" applyBorder="1" applyAlignment="1">
      <alignment horizontal="right" vertical="center" wrapText="1"/>
    </xf>
    <xf numFmtId="0" fontId="2" fillId="6" borderId="0" xfId="0" applyFont="1" applyFill="1" applyBorder="1" applyAlignment="1">
      <alignment horizontal="center" vertical="top" wrapText="1"/>
    </xf>
    <xf numFmtId="0" fontId="2" fillId="6" borderId="0" xfId="0" applyFont="1" applyFill="1" applyBorder="1" applyAlignment="1">
      <alignment vertical="top" wrapText="1"/>
    </xf>
    <xf numFmtId="3" fontId="2" fillId="6" borderId="0" xfId="0" applyNumberFormat="1" applyFont="1" applyFill="1" applyBorder="1" applyAlignment="1">
      <alignment horizontal="center" vertical="center" wrapText="1"/>
    </xf>
    <xf numFmtId="0" fontId="2" fillId="6" borderId="0" xfId="26" applyFont="1" applyFill="1" applyBorder="1" applyAlignment="1">
      <alignment vertical="top" wrapText="1"/>
    </xf>
    <xf numFmtId="0" fontId="22" fillId="6" borderId="0" xfId="0" applyFont="1" applyFill="1" applyBorder="1" applyAlignment="1">
      <alignment horizontal="right" vertical="center" wrapText="1"/>
    </xf>
    <xf numFmtId="3" fontId="2" fillId="6" borderId="0" xfId="0" applyNumberFormat="1" applyFont="1" applyFill="1" applyBorder="1" applyAlignment="1">
      <alignment horizontal="right" vertical="center" wrapText="1"/>
    </xf>
    <xf numFmtId="0" fontId="2" fillId="6" borderId="0" xfId="0" applyFont="1" applyFill="1" applyBorder="1" applyAlignment="1">
      <alignment horizontal="right" vertical="center" wrapText="1"/>
    </xf>
    <xf numFmtId="0" fontId="2" fillId="6" borderId="0" xfId="0" applyFont="1" applyFill="1" applyBorder="1" applyAlignment="1">
      <alignment horizontal="right" vertical="top" wrapText="1"/>
    </xf>
    <xf numFmtId="41" fontId="2" fillId="0" borderId="0" xfId="0" applyNumberFormat="1" applyFont="1" applyFill="1" applyBorder="1" applyAlignment="1">
      <alignment horizontal="center" vertical="center"/>
    </xf>
    <xf numFmtId="41" fontId="2" fillId="0" borderId="0" xfId="0" applyNumberFormat="1" applyFont="1" applyFill="1" applyBorder="1" applyAlignment="1">
      <alignment vertical="center"/>
    </xf>
    <xf numFmtId="41" fontId="2" fillId="6" borderId="0" xfId="0" applyNumberFormat="1" applyFont="1" applyFill="1" applyBorder="1" applyAlignment="1">
      <alignment vertical="center"/>
    </xf>
    <xf numFmtId="41" fontId="2" fillId="6" borderId="0" xfId="0" applyNumberFormat="1" applyFont="1" applyFill="1" applyBorder="1" applyAlignment="1">
      <alignment horizontal="center" vertical="center"/>
    </xf>
    <xf numFmtId="3" fontId="5" fillId="0" borderId="0" xfId="0" applyNumberFormat="1" applyFont="1" applyBorder="1" applyAlignment="1">
      <alignment horizontal="center" vertical="top"/>
    </xf>
    <xf numFmtId="0" fontId="5" fillId="0" borderId="0" xfId="0" applyNumberFormat="1" applyFont="1" applyFill="1" applyAlignment="1" applyProtection="1">
      <alignment horizontal="justify" vertical="top" wrapText="1"/>
      <protection locked="0"/>
    </xf>
    <xf numFmtId="0" fontId="2" fillId="0" borderId="0" xfId="0" applyFont="1" applyFill="1" applyAlignment="1">
      <alignment horizontal="justify" vertical="top" wrapText="1"/>
    </xf>
    <xf numFmtId="0" fontId="3" fillId="0" borderId="0" xfId="0" applyFont="1" applyAlignment="1">
      <alignment horizontal="left" vertical="top"/>
    </xf>
    <xf numFmtId="0" fontId="4" fillId="0" borderId="0" xfId="0" applyFont="1" applyAlignment="1">
      <alignment horizontal="left" vertical="top" wrapText="1"/>
    </xf>
    <xf numFmtId="0" fontId="6" fillId="0" borderId="0" xfId="0" applyFont="1" applyAlignment="1">
      <alignment horizontal="left" vertical="top"/>
    </xf>
    <xf numFmtId="0" fontId="5" fillId="0" borderId="0" xfId="0" applyFont="1" applyAlignment="1">
      <alignment horizontal="left"/>
    </xf>
    <xf numFmtId="0" fontId="6" fillId="0" borderId="0" xfId="0" applyFont="1" applyAlignment="1">
      <alignment horizontal="left"/>
    </xf>
    <xf numFmtId="3" fontId="6" fillId="2" borderId="0" xfId="0" applyNumberFormat="1" applyFont="1" applyFill="1" applyBorder="1" applyAlignment="1" applyProtection="1">
      <alignment horizontal="center" vertical="center"/>
      <protection locked="0"/>
    </xf>
    <xf numFmtId="0" fontId="2" fillId="0" borderId="0" xfId="0" applyFont="1" applyFill="1" applyBorder="1" applyAlignment="1">
      <alignment horizontal="center" vertical="center"/>
    </xf>
    <xf numFmtId="3" fontId="2" fillId="0" borderId="0" xfId="0" applyNumberFormat="1" applyFont="1" applyBorder="1" applyAlignment="1">
      <alignment horizontal="center" vertical="center" wrapText="1"/>
    </xf>
  </cellXfs>
  <cellStyles count="69">
    <cellStyle name="_anyagkiiras_sopron_vizcsat_fűtés_01" xfId="1"/>
    <cellStyle name="_anyagkiiras_sopron_vizcsat_fűtés_01_1" xfId="2"/>
    <cellStyle name="_Vízellátás-csatornázás" xfId="3"/>
    <cellStyle name="_Vízellátás-csatornázás_1" xfId="4"/>
    <cellStyle name="_Vízellátás-csatornázás_2" xfId="5"/>
    <cellStyle name="_Vízellátás-csatornázás_3" xfId="6"/>
    <cellStyle name="Ezres 2" xfId="7"/>
    <cellStyle name="Normál" xfId="0" builtinId="0"/>
    <cellStyle name="Normál 10" xfId="8"/>
    <cellStyle name="Normál 11" xfId="9"/>
    <cellStyle name="Normál 2 10" xfId="10"/>
    <cellStyle name="Normál 2 2" xfId="11"/>
    <cellStyle name="Normál 2 3" xfId="12"/>
    <cellStyle name="Normál 2 4" xfId="13"/>
    <cellStyle name="Normál 2 5" xfId="14"/>
    <cellStyle name="Normál 2 6" xfId="15"/>
    <cellStyle name="Normál 2 7" xfId="16"/>
    <cellStyle name="Normál 2 8" xfId="17"/>
    <cellStyle name="Normál 2 9" xfId="18"/>
    <cellStyle name="Normál 3 2" xfId="19"/>
    <cellStyle name="Normál 3 3" xfId="20"/>
    <cellStyle name="Normál 3 3 2" xfId="21"/>
    <cellStyle name="Normál 3 4" xfId="22"/>
    <cellStyle name="Normál 3 5" xfId="23"/>
    <cellStyle name="Normál 3 6" xfId="24"/>
    <cellStyle name="Normál 3 7" xfId="25"/>
    <cellStyle name="Normál 3 8" xfId="26"/>
    <cellStyle name="Normál 3 9" xfId="27"/>
    <cellStyle name="Normál 4 2" xfId="28"/>
    <cellStyle name="Normál 4 3" xfId="29"/>
    <cellStyle name="Normál 4 4" xfId="30"/>
    <cellStyle name="Normál 4 5" xfId="31"/>
    <cellStyle name="Normál 4 6" xfId="32"/>
    <cellStyle name="Normál 4 7" xfId="33"/>
    <cellStyle name="Normál 4 8" xfId="34"/>
    <cellStyle name="Normál 5 10" xfId="35"/>
    <cellStyle name="Normál 5 11" xfId="36"/>
    <cellStyle name="Normál 5 12" xfId="37"/>
    <cellStyle name="Normál 5 13" xfId="38"/>
    <cellStyle name="Normál 5 14" xfId="39"/>
    <cellStyle name="Normál 5 15" xfId="40"/>
    <cellStyle name="Normál 5 16" xfId="41"/>
    <cellStyle name="Normál 5 17" xfId="42"/>
    <cellStyle name="Normál 5 18" xfId="43"/>
    <cellStyle name="Normál 5 19" xfId="44"/>
    <cellStyle name="Normál 5 2" xfId="45"/>
    <cellStyle name="Normál 5 20" xfId="46"/>
    <cellStyle name="Normál 5 21" xfId="47"/>
    <cellStyle name="Normál 5 22" xfId="48"/>
    <cellStyle name="Normál 5 3" xfId="49"/>
    <cellStyle name="Normál 5 4" xfId="50"/>
    <cellStyle name="Normál 5 5" xfId="51"/>
    <cellStyle name="Normál 5 6" xfId="52"/>
    <cellStyle name="Normál 5 7" xfId="53"/>
    <cellStyle name="Normál 5 8" xfId="54"/>
    <cellStyle name="Normál 5 9" xfId="55"/>
    <cellStyle name="Normál 8" xfId="56"/>
    <cellStyle name="Normál 9" xfId="57"/>
    <cellStyle name="Normál_HPM" xfId="58"/>
    <cellStyle name="Normal_PriceCalc_20071_other" xfId="59"/>
    <cellStyle name="Stílus 1" xfId="60"/>
    <cellStyle name="Stílus 2" xfId="61"/>
    <cellStyle name="Stílus 3" xfId="62"/>
    <cellStyle name="Stílus 4" xfId="63"/>
    <cellStyle name="Stílus 5" xfId="64"/>
    <cellStyle name="Stílus 6" xfId="65"/>
    <cellStyle name="Stílus 7" xfId="66"/>
    <cellStyle name="Stílus 8" xfId="67"/>
    <cellStyle name="Stílus 9" xfId="68"/>
  </cellStyles>
  <dxfs count="0"/>
  <tableStyles count="0" defaultTableStyle="TableStyleMedium9"/>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published="0" codeName="Munka1" enableFormatConditionsCalculation="0"/>
  <dimension ref="A1:O38"/>
  <sheetViews>
    <sheetView tabSelected="1" view="pageBreakPreview" zoomScale="70" zoomScaleNormal="100" zoomScaleSheetLayoutView="70" workbookViewId="0">
      <selection activeCell="G15" sqref="G15"/>
    </sheetView>
  </sheetViews>
  <sheetFormatPr defaultColWidth="8.625" defaultRowHeight="15.75"/>
  <cols>
    <col min="1" max="1" width="6.375" style="5" customWidth="1"/>
    <col min="2" max="2" width="25.875" style="5" customWidth="1"/>
    <col min="3" max="3" width="17.875" style="5" customWidth="1"/>
    <col min="4" max="4" width="10.25" style="5" bestFit="1" customWidth="1"/>
    <col min="5" max="5" width="14.75" style="5" customWidth="1"/>
    <col min="6" max="6" width="15.625" style="55" customWidth="1"/>
    <col min="7" max="7" width="15.625" style="58" customWidth="1"/>
    <col min="8" max="8" width="15.75" style="57" customWidth="1"/>
    <col min="9" max="9" width="8.625" style="55"/>
    <col min="10" max="10" width="14.875" style="55" customWidth="1"/>
    <col min="11" max="16384" width="8.625" style="55"/>
  </cols>
  <sheetData>
    <row r="1" spans="1:15" s="40" customFormat="1">
      <c r="A1" s="9"/>
      <c r="B1" s="38"/>
      <c r="C1" s="9"/>
      <c r="D1" s="9"/>
      <c r="E1" s="9"/>
      <c r="G1" s="41"/>
      <c r="H1" s="42"/>
    </row>
    <row r="2" spans="1:15" s="9" customFormat="1" ht="20.25">
      <c r="A2" s="184" t="s">
        <v>105</v>
      </c>
      <c r="B2" s="184"/>
      <c r="C2" s="184"/>
      <c r="D2" s="184"/>
      <c r="E2" s="184"/>
      <c r="F2" s="39"/>
      <c r="G2" s="43"/>
      <c r="H2" s="44"/>
      <c r="I2" s="39"/>
    </row>
    <row r="3" spans="1:15" s="9" customFormat="1" ht="20.25">
      <c r="A3" s="8"/>
      <c r="B3" s="8"/>
      <c r="C3" s="8"/>
      <c r="D3" s="8"/>
      <c r="E3" s="8"/>
      <c r="F3" s="39"/>
      <c r="G3" s="43"/>
      <c r="H3" s="44"/>
      <c r="I3" s="39"/>
    </row>
    <row r="4" spans="1:15" customFormat="1" ht="39.75" customHeight="1">
      <c r="A4" s="185" t="s">
        <v>56</v>
      </c>
      <c r="B4" s="186"/>
      <c r="C4" s="186"/>
      <c r="D4" s="186"/>
      <c r="E4" s="186"/>
      <c r="F4" s="186"/>
      <c r="G4" s="186"/>
      <c r="H4" s="186"/>
      <c r="I4" s="186"/>
      <c r="J4" s="186"/>
      <c r="K4" s="186"/>
      <c r="L4" s="186"/>
      <c r="M4" s="186"/>
      <c r="N4" s="186"/>
      <c r="O4" s="186"/>
    </row>
    <row r="5" spans="1:15" customFormat="1" ht="15" customHeight="1">
      <c r="A5" s="186"/>
      <c r="B5" s="186"/>
      <c r="C5" s="186"/>
      <c r="D5" s="186"/>
      <c r="E5" s="186"/>
      <c r="F5" s="186"/>
      <c r="G5" s="186"/>
      <c r="H5" s="186"/>
      <c r="I5" s="186"/>
      <c r="J5" s="186"/>
      <c r="K5" s="186"/>
      <c r="L5" s="186"/>
      <c r="M5" s="186"/>
      <c r="N5" s="186"/>
      <c r="O5" s="186"/>
    </row>
    <row r="6" spans="1:15" customFormat="1">
      <c r="A6" s="150"/>
      <c r="B6" s="150"/>
      <c r="C6" s="150"/>
      <c r="D6" s="150"/>
      <c r="E6" s="150"/>
      <c r="F6" s="150"/>
      <c r="G6" s="150"/>
      <c r="H6" s="150"/>
      <c r="I6" s="150"/>
      <c r="J6" s="150"/>
      <c r="K6" s="150"/>
      <c r="L6" s="150"/>
      <c r="M6" s="150"/>
      <c r="N6" s="150"/>
      <c r="O6" s="150"/>
    </row>
    <row r="7" spans="1:15" s="151" customFormat="1">
      <c r="A7" s="187" t="s">
        <v>57</v>
      </c>
      <c r="B7" s="187"/>
      <c r="C7" s="187"/>
      <c r="D7" s="187"/>
      <c r="E7" s="187"/>
      <c r="F7" s="187"/>
      <c r="G7" s="187"/>
      <c r="H7" s="187"/>
      <c r="I7" s="187"/>
      <c r="J7" s="188"/>
      <c r="K7" s="188"/>
      <c r="L7" s="188"/>
      <c r="M7" s="188"/>
      <c r="N7" s="188"/>
      <c r="O7" s="188"/>
    </row>
    <row r="8" spans="1:15" s="151" customFormat="1">
      <c r="A8" s="187"/>
      <c r="B8" s="187"/>
      <c r="C8" s="187"/>
      <c r="D8" s="187"/>
      <c r="E8" s="187"/>
      <c r="F8" s="187"/>
      <c r="G8" s="187"/>
      <c r="H8" s="187"/>
      <c r="I8" s="187"/>
      <c r="J8" s="188"/>
      <c r="K8" s="188"/>
      <c r="L8" s="188"/>
      <c r="M8" s="188"/>
      <c r="N8" s="188"/>
      <c r="O8" s="188"/>
    </row>
    <row r="9" spans="1:15" s="151" customFormat="1">
      <c r="A9" s="187" t="s">
        <v>62</v>
      </c>
      <c r="B9" s="187"/>
      <c r="C9" s="187"/>
      <c r="D9" s="187"/>
      <c r="E9" s="187"/>
      <c r="F9" s="187"/>
      <c r="G9" s="187"/>
      <c r="H9" s="187"/>
      <c r="I9" s="187"/>
      <c r="J9" s="188"/>
      <c r="K9" s="188"/>
      <c r="L9" s="188"/>
      <c r="M9" s="188"/>
      <c r="N9" s="188"/>
      <c r="O9" s="188"/>
    </row>
    <row r="10" spans="1:15" s="16" customFormat="1" hidden="1">
      <c r="A10" s="11"/>
      <c r="B10" s="11"/>
      <c r="C10" s="11"/>
      <c r="D10" s="11"/>
      <c r="E10" s="11"/>
      <c r="G10" s="20"/>
      <c r="H10" s="47"/>
    </row>
    <row r="11" spans="1:15" s="16" customFormat="1" hidden="1">
      <c r="A11" s="11"/>
      <c r="B11" s="11"/>
      <c r="C11" s="11"/>
      <c r="D11" s="11"/>
      <c r="E11" s="11"/>
      <c r="G11" s="20"/>
      <c r="H11" s="47"/>
    </row>
    <row r="12" spans="1:15" s="16" customFormat="1">
      <c r="A12" s="11"/>
      <c r="B12" s="11"/>
      <c r="C12" s="11"/>
      <c r="D12" s="11"/>
      <c r="E12" s="11"/>
      <c r="G12" s="20"/>
      <c r="H12" s="47"/>
    </row>
    <row r="13" spans="1:15" s="5" customFormat="1" ht="121.5" customHeight="1">
      <c r="A13" s="182" t="s">
        <v>58</v>
      </c>
      <c r="B13" s="183"/>
      <c r="C13" s="183"/>
      <c r="D13" s="183"/>
      <c r="E13" s="183"/>
      <c r="G13" s="45"/>
      <c r="H13" s="46"/>
    </row>
    <row r="14" spans="1:15" s="5" customFormat="1">
      <c r="A14" s="16"/>
      <c r="B14" s="10"/>
      <c r="C14" s="17"/>
      <c r="D14" s="18"/>
      <c r="E14" s="17"/>
      <c r="G14" s="45"/>
      <c r="H14" s="46"/>
    </row>
    <row r="15" spans="1:15" s="48" customFormat="1" ht="12.75">
      <c r="A15" s="19"/>
      <c r="B15" s="164" t="s">
        <v>53</v>
      </c>
      <c r="C15" s="165" t="s">
        <v>54</v>
      </c>
      <c r="D15" s="165" t="s">
        <v>55</v>
      </c>
      <c r="E15" s="165" t="s">
        <v>15</v>
      </c>
      <c r="G15" s="49"/>
      <c r="I15" s="50"/>
    </row>
    <row r="16" spans="1:15" s="5" customFormat="1">
      <c r="A16" s="21"/>
      <c r="B16" s="15"/>
      <c r="C16" s="63"/>
      <c r="D16" s="63"/>
      <c r="E16" s="53"/>
      <c r="H16" s="46"/>
    </row>
    <row r="17" spans="1:10" s="5" customFormat="1" ht="31.5">
      <c r="A17" s="21"/>
      <c r="B17" s="15" t="s">
        <v>47</v>
      </c>
      <c r="C17" s="63">
        <f>'Védőcsövek, kábeltálcák'!H15</f>
        <v>0</v>
      </c>
      <c r="D17" s="63">
        <f>'Védőcsövek, kábeltálcák'!I15</f>
        <v>0</v>
      </c>
      <c r="E17" s="53">
        <f t="shared" ref="E17:E22" si="0">SUM(C17,D17)</f>
        <v>0</v>
      </c>
      <c r="H17" s="46"/>
    </row>
    <row r="18" spans="1:10" s="5" customFormat="1">
      <c r="A18" s="21"/>
      <c r="B18" s="4" t="s">
        <v>69</v>
      </c>
      <c r="C18" s="63">
        <f>'Vezetékek, kábelek'!H16</f>
        <v>0</v>
      </c>
      <c r="D18" s="63">
        <f>'Vezetékek, kábelek'!I16</f>
        <v>0</v>
      </c>
      <c r="E18" s="53">
        <f t="shared" si="0"/>
        <v>0</v>
      </c>
      <c r="G18" s="51"/>
      <c r="H18" s="46" t="s">
        <v>12</v>
      </c>
    </row>
    <row r="19" spans="1:10" s="5" customFormat="1">
      <c r="A19" s="21"/>
      <c r="B19" s="4" t="s">
        <v>75</v>
      </c>
      <c r="C19" s="63">
        <f>'Világítótestek, lámpatestek'!H9</f>
        <v>0</v>
      </c>
      <c r="D19" s="63">
        <f>'Világítótestek, lámpatestek'!I9</f>
        <v>0</v>
      </c>
      <c r="E19" s="53">
        <f t="shared" si="0"/>
        <v>0</v>
      </c>
      <c r="G19" s="51"/>
      <c r="H19" s="46"/>
    </row>
    <row r="20" spans="1:10" s="5" customFormat="1">
      <c r="A20" s="21"/>
      <c r="B20" s="4" t="s">
        <v>66</v>
      </c>
      <c r="C20" s="63">
        <f>'Kapcsolók, szerelvények'!H9</f>
        <v>0</v>
      </c>
      <c r="D20" s="63">
        <f>'Kapcsolók, szerelvények'!I9</f>
        <v>0</v>
      </c>
      <c r="E20" s="53">
        <f t="shared" si="0"/>
        <v>0</v>
      </c>
      <c r="G20" s="22"/>
      <c r="H20" s="46"/>
    </row>
    <row r="21" spans="1:10" s="5" customFormat="1">
      <c r="A21" s="21"/>
      <c r="B21" s="4" t="s">
        <v>73</v>
      </c>
      <c r="C21" s="63">
        <f>'Elosztó berendezések'!H9-'Elosztó berendezések'!H23</f>
        <v>0</v>
      </c>
      <c r="D21" s="63">
        <f>'Elosztó berendezések'!I9-'Elosztó berendezések'!I23</f>
        <v>0</v>
      </c>
      <c r="E21" s="53">
        <f t="shared" si="0"/>
        <v>0</v>
      </c>
      <c r="G21" s="51"/>
      <c r="H21" s="52"/>
      <c r="I21" s="13"/>
      <c r="J21" s="13"/>
    </row>
    <row r="22" spans="1:10" s="5" customFormat="1">
      <c r="A22" s="21"/>
      <c r="B22" s="24" t="s">
        <v>63</v>
      </c>
      <c r="C22" s="63">
        <f>'Kiegészítő tételek'!H32</f>
        <v>0</v>
      </c>
      <c r="D22" s="63">
        <f>'Kiegészítő tételek'!I32</f>
        <v>0</v>
      </c>
      <c r="E22" s="53">
        <f t="shared" si="0"/>
        <v>0</v>
      </c>
      <c r="G22" s="22"/>
      <c r="H22" s="46"/>
    </row>
    <row r="23" spans="1:10" s="5" customFormat="1" ht="31.5">
      <c r="A23" s="21"/>
      <c r="B23" s="25" t="s">
        <v>64</v>
      </c>
      <c r="C23" s="26">
        <f>SUM(C16:C22)</f>
        <v>0</v>
      </c>
      <c r="D23" s="26">
        <f>SUM(D16:D22)</f>
        <v>0</v>
      </c>
      <c r="E23" s="26">
        <f>SUM(E16:E22)</f>
        <v>0</v>
      </c>
      <c r="G23" s="51"/>
      <c r="H23" s="46"/>
      <c r="J23" s="53"/>
    </row>
    <row r="24" spans="1:10" s="5" customFormat="1">
      <c r="A24" s="21"/>
      <c r="B24" s="7"/>
      <c r="C24" s="22"/>
      <c r="D24" s="22"/>
      <c r="E24" s="23"/>
      <c r="G24" s="51"/>
      <c r="H24" s="46"/>
    </row>
    <row r="25" spans="1:10" s="5" customFormat="1">
      <c r="A25" s="21"/>
      <c r="B25" s="4" t="s">
        <v>25</v>
      </c>
      <c r="C25" s="63">
        <f>'Elosztó berendezések'!H23</f>
        <v>0</v>
      </c>
      <c r="D25" s="63">
        <f>'Elosztó berendezések'!I23</f>
        <v>0</v>
      </c>
      <c r="E25" s="53">
        <f>SUM(C25,D25)</f>
        <v>0</v>
      </c>
      <c r="G25" s="51"/>
      <c r="H25" s="52"/>
      <c r="I25" s="13"/>
      <c r="J25" s="13"/>
    </row>
    <row r="26" spans="1:10" s="5" customFormat="1">
      <c r="A26" s="27"/>
      <c r="B26" s="28" t="s">
        <v>12</v>
      </c>
      <c r="C26" s="29"/>
      <c r="D26" s="29"/>
      <c r="E26" s="29"/>
      <c r="G26" s="51"/>
      <c r="H26" s="46"/>
    </row>
    <row r="27" spans="1:10" s="5" customFormat="1">
      <c r="A27" s="27"/>
      <c r="B27" s="30" t="s">
        <v>93</v>
      </c>
      <c r="C27" s="31">
        <f>(C23+C25)*0.27</f>
        <v>0</v>
      </c>
      <c r="D27" s="31">
        <f>(D23+D25)*0.27</f>
        <v>0</v>
      </c>
      <c r="E27" s="31">
        <f>(E23+E25)*0.27</f>
        <v>0</v>
      </c>
      <c r="G27" s="29"/>
      <c r="H27" s="46"/>
    </row>
    <row r="28" spans="1:10" s="5" customFormat="1">
      <c r="A28" s="27"/>
      <c r="B28" s="27"/>
      <c r="C28" s="29"/>
      <c r="D28" s="29"/>
      <c r="E28" s="29"/>
      <c r="G28" s="51"/>
      <c r="H28" s="46"/>
    </row>
    <row r="29" spans="1:10" s="5" customFormat="1">
      <c r="A29" s="32"/>
      <c r="B29" s="33" t="s">
        <v>0</v>
      </c>
      <c r="C29" s="34">
        <f>C27+C25+C23</f>
        <v>0</v>
      </c>
      <c r="D29" s="34">
        <f>D27+D23+D25</f>
        <v>0</v>
      </c>
      <c r="E29" s="34">
        <f>E27+E23+E25</f>
        <v>0</v>
      </c>
      <c r="G29" s="29"/>
      <c r="H29" s="54"/>
    </row>
    <row r="30" spans="1:10">
      <c r="A30" s="36"/>
      <c r="B30" s="37"/>
      <c r="C30" s="181"/>
      <c r="D30" s="181"/>
      <c r="E30" s="22"/>
      <c r="G30" s="56"/>
    </row>
    <row r="36" spans="3:3">
      <c r="C36" s="7"/>
    </row>
    <row r="37" spans="3:3">
      <c r="C37" s="7"/>
    </row>
    <row r="38" spans="3:3">
      <c r="C38" s="7"/>
    </row>
  </sheetData>
  <mergeCells count="7">
    <mergeCell ref="C30:D30"/>
    <mergeCell ref="A13:E13"/>
    <mergeCell ref="A2:E2"/>
    <mergeCell ref="A4:O5"/>
    <mergeCell ref="A7:O7"/>
    <mergeCell ref="A8:O8"/>
    <mergeCell ref="A9:O9"/>
  </mergeCells>
  <phoneticPr fontId="0" type="noConversion"/>
  <printOptions horizontalCentered="1"/>
  <pageMargins left="0.78740157480314965" right="0.39370078740157483" top="1.1811023622047245" bottom="0.78740157480314965" header="0.39370078740157483" footer="0.39370078740157483"/>
  <pageSetup paperSize="9" orientation="portrait" r:id="rId1"/>
  <headerFooter>
    <oddHeader>&amp;L&amp;"Arial Narrow,Normál"&amp;8Hungaroproject Mérnökiroda Kft._x000D_1146 Bp., Hungária krt. 140-144._x000D_T: 471-5101, F: 471-5102_x000D_e-mail: hpm@hungaroproject.hu_x000D_internet: www.hungaroproject.hu&amp;R&amp;8_x000D_</oddHeader>
    <oddFooter>&amp;L&amp;"Arial Narrow,Normál"&amp;8&amp;A&amp;C&amp;8 &amp;"Arial Narrow,Normál"2017. augusztus 04.
&amp;P/&amp;N&amp;R&amp;"Arial Narrow,Normál"&amp;8Munkaszám: 2016-038
Verzió:01</oddFooter>
  </headerFooter>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sheetPr published="0" codeName="Munka2" enableFormatConditionsCalculation="0"/>
  <dimension ref="A1:BJ29"/>
  <sheetViews>
    <sheetView view="pageBreakPreview" zoomScaleNormal="100" zoomScaleSheetLayoutView="100" workbookViewId="0">
      <selection activeCell="G15" sqref="G15"/>
    </sheetView>
  </sheetViews>
  <sheetFormatPr defaultColWidth="8.875" defaultRowHeight="15.75"/>
  <cols>
    <col min="1" max="1" width="4.625" style="68" customWidth="1"/>
    <col min="2" max="2" width="7" style="68" customWidth="1"/>
    <col min="3" max="3" width="56.625" style="68" customWidth="1"/>
    <col min="4" max="4" width="7.5" style="59" customWidth="1"/>
    <col min="5" max="5" width="5.625" style="68" customWidth="1"/>
    <col min="6" max="6" width="9.875" style="163" customWidth="1"/>
    <col min="7" max="7" width="8.5" style="97" customWidth="1"/>
    <col min="8" max="8" width="11.75" style="97" customWidth="1"/>
    <col min="9" max="9" width="9.375" style="97" customWidth="1"/>
    <col min="10" max="15" width="0" style="97" hidden="1" customWidth="1"/>
    <col min="16" max="17" width="0" style="133" hidden="1" customWidth="1"/>
    <col min="18" max="16384" width="8.875" style="97"/>
  </cols>
  <sheetData>
    <row r="1" spans="1:62" s="121" customFormat="1" ht="25.5">
      <c r="A1" s="76" t="s">
        <v>10</v>
      </c>
      <c r="B1" s="76" t="s">
        <v>78</v>
      </c>
      <c r="C1" s="76" t="s">
        <v>16</v>
      </c>
      <c r="D1" s="77" t="s">
        <v>1</v>
      </c>
      <c r="E1" s="76" t="s">
        <v>76</v>
      </c>
      <c r="F1" s="189" t="s">
        <v>2</v>
      </c>
      <c r="G1" s="189"/>
      <c r="H1" s="189" t="s">
        <v>3</v>
      </c>
      <c r="I1" s="189"/>
      <c r="J1" s="86" t="s">
        <v>4</v>
      </c>
      <c r="K1" s="86" t="s">
        <v>30</v>
      </c>
      <c r="L1" s="120"/>
      <c r="M1" s="120" t="s">
        <v>24</v>
      </c>
      <c r="N1" s="120"/>
      <c r="O1" s="120"/>
      <c r="P1" s="102" t="s">
        <v>29</v>
      </c>
      <c r="Q1" s="77" t="s">
        <v>1</v>
      </c>
      <c r="R1" s="120"/>
      <c r="S1" s="120"/>
      <c r="T1" s="120"/>
      <c r="U1" s="120"/>
      <c r="V1" s="120"/>
      <c r="W1" s="120"/>
      <c r="X1" s="120"/>
      <c r="Y1" s="120"/>
      <c r="Z1" s="120"/>
      <c r="AA1" s="120"/>
      <c r="AB1" s="120"/>
      <c r="AC1" s="120"/>
      <c r="AD1" s="120"/>
      <c r="AE1" s="120"/>
      <c r="AF1" s="120"/>
      <c r="AG1" s="120"/>
      <c r="AH1" s="120"/>
      <c r="AI1" s="120"/>
      <c r="AJ1" s="120"/>
      <c r="AK1" s="120"/>
      <c r="AL1" s="120"/>
      <c r="AM1" s="120"/>
      <c r="AN1" s="120"/>
      <c r="AO1" s="120"/>
      <c r="AP1" s="120"/>
      <c r="AQ1" s="120"/>
      <c r="AR1" s="120"/>
      <c r="AS1" s="120"/>
      <c r="AT1" s="120"/>
      <c r="AU1" s="120"/>
      <c r="AV1" s="120"/>
      <c r="AW1" s="120"/>
      <c r="AX1" s="120"/>
      <c r="AY1" s="120"/>
      <c r="AZ1" s="120"/>
      <c r="BA1" s="120"/>
      <c r="BB1" s="120"/>
      <c r="BC1" s="120"/>
      <c r="BD1" s="120"/>
      <c r="BE1" s="120"/>
      <c r="BF1" s="120"/>
      <c r="BG1" s="120"/>
      <c r="BH1" s="120"/>
      <c r="BI1" s="120"/>
      <c r="BJ1" s="120"/>
    </row>
    <row r="2" spans="1:62" s="105" customFormat="1">
      <c r="A2" s="1"/>
      <c r="B2" s="1"/>
      <c r="C2" s="1"/>
      <c r="D2" s="14"/>
      <c r="E2" s="1"/>
      <c r="F2" s="158" t="s">
        <v>31</v>
      </c>
      <c r="G2" s="80" t="s">
        <v>55</v>
      </c>
      <c r="H2" s="80" t="s">
        <v>31</v>
      </c>
      <c r="I2" s="80" t="s">
        <v>55</v>
      </c>
      <c r="J2" s="190"/>
      <c r="K2" s="190"/>
      <c r="L2" s="104"/>
      <c r="M2" s="80" t="s">
        <v>31</v>
      </c>
      <c r="N2" s="104"/>
      <c r="O2" s="104"/>
      <c r="P2" s="138"/>
      <c r="Q2" s="139"/>
      <c r="R2" s="104"/>
      <c r="S2" s="104"/>
      <c r="T2" s="104"/>
      <c r="U2" s="104"/>
      <c r="V2" s="104"/>
      <c r="W2" s="104"/>
      <c r="X2" s="104"/>
      <c r="Y2" s="104"/>
      <c r="Z2" s="104"/>
      <c r="AA2" s="104"/>
      <c r="AB2" s="104"/>
      <c r="AC2" s="104"/>
      <c r="AD2" s="104"/>
      <c r="AE2" s="104"/>
      <c r="AF2" s="104"/>
      <c r="AG2" s="104"/>
      <c r="AH2" s="104"/>
      <c r="AI2" s="104"/>
      <c r="AJ2" s="104"/>
      <c r="AK2" s="104"/>
      <c r="AL2" s="104"/>
      <c r="AM2" s="104"/>
      <c r="AN2" s="104"/>
      <c r="AO2" s="104"/>
      <c r="AP2" s="104"/>
      <c r="AQ2" s="104"/>
      <c r="AR2" s="104"/>
      <c r="AS2" s="104"/>
      <c r="AT2" s="104"/>
      <c r="AU2" s="104"/>
      <c r="AV2" s="104"/>
      <c r="AW2" s="104"/>
      <c r="AX2" s="104"/>
      <c r="AY2" s="104"/>
      <c r="AZ2" s="104"/>
      <c r="BA2" s="104"/>
      <c r="BB2" s="104"/>
      <c r="BC2" s="104"/>
      <c r="BD2" s="104"/>
      <c r="BE2" s="104"/>
      <c r="BF2" s="104"/>
      <c r="BG2" s="104"/>
      <c r="BH2" s="104"/>
      <c r="BI2" s="104"/>
      <c r="BJ2" s="104"/>
    </row>
    <row r="3" spans="1:62" s="68" customFormat="1">
      <c r="A3" s="64" t="s">
        <v>12</v>
      </c>
      <c r="B3" s="65"/>
      <c r="C3" s="15" t="s">
        <v>47</v>
      </c>
      <c r="D3" s="59"/>
      <c r="F3" s="159"/>
      <c r="G3" s="82"/>
      <c r="H3" s="82"/>
      <c r="I3" s="82"/>
      <c r="J3" s="90"/>
      <c r="K3" s="90"/>
      <c r="M3" s="81"/>
      <c r="P3" s="137"/>
      <c r="Q3" s="111"/>
    </row>
    <row r="4" spans="1:62" s="16" customFormat="1">
      <c r="A4" s="65"/>
      <c r="B4" s="65"/>
      <c r="C4" s="15"/>
      <c r="D4" s="66"/>
      <c r="E4" s="65"/>
      <c r="F4" s="160"/>
      <c r="G4" s="83"/>
      <c r="H4" s="83"/>
      <c r="I4" s="83"/>
      <c r="J4" s="93"/>
      <c r="K4" s="83"/>
      <c r="M4" s="84"/>
      <c r="P4" s="133"/>
      <c r="Q4" s="140"/>
    </row>
    <row r="5" spans="1:62" s="87" customFormat="1" ht="78.75">
      <c r="A5" s="91">
        <v>1</v>
      </c>
      <c r="B5" s="94"/>
      <c r="C5" s="6" t="s">
        <v>103</v>
      </c>
      <c r="D5" s="142">
        <v>5</v>
      </c>
      <c r="E5" s="92" t="s">
        <v>65</v>
      </c>
      <c r="F5" s="177">
        <v>0</v>
      </c>
      <c r="G5" s="177">
        <v>0</v>
      </c>
      <c r="H5" s="177">
        <f t="shared" ref="H5" si="0">PRODUCT(D5,F5)</f>
        <v>0</v>
      </c>
      <c r="I5" s="177">
        <f t="shared" ref="I5" si="1">PRODUCT(D5,G5)</f>
        <v>0</v>
      </c>
      <c r="J5" s="93">
        <v>0.35</v>
      </c>
      <c r="K5" s="83">
        <v>2200</v>
      </c>
      <c r="M5" s="83">
        <v>890</v>
      </c>
      <c r="P5" s="141">
        <v>0.4</v>
      </c>
      <c r="Q5" s="142">
        <v>60</v>
      </c>
    </row>
    <row r="6" spans="1:62" s="87" customFormat="1" ht="57" customHeight="1">
      <c r="A6" s="91">
        <v>2</v>
      </c>
      <c r="B6" s="94"/>
      <c r="C6" s="6" t="s">
        <v>61</v>
      </c>
      <c r="D6" s="142">
        <v>6</v>
      </c>
      <c r="E6" s="92" t="s">
        <v>65</v>
      </c>
      <c r="F6" s="177">
        <v>0</v>
      </c>
      <c r="G6" s="177">
        <v>0</v>
      </c>
      <c r="H6" s="177">
        <f t="shared" ref="H6:H13" si="2">PRODUCT(D6,F6)</f>
        <v>0</v>
      </c>
      <c r="I6" s="177">
        <f t="shared" ref="I6:I13" si="3">PRODUCT(D6,G6)</f>
        <v>0</v>
      </c>
      <c r="J6" s="93">
        <v>0.35</v>
      </c>
      <c r="K6" s="83">
        <v>2200</v>
      </c>
      <c r="M6" s="83">
        <v>890</v>
      </c>
      <c r="P6" s="141">
        <v>0.4</v>
      </c>
      <c r="Q6" s="142">
        <v>60</v>
      </c>
    </row>
    <row r="7" spans="1:62" s="68" customFormat="1" ht="78.75">
      <c r="A7" s="169">
        <v>3</v>
      </c>
      <c r="B7" s="169"/>
      <c r="C7" s="170" t="s">
        <v>80</v>
      </c>
      <c r="D7" s="171">
        <v>1300</v>
      </c>
      <c r="E7" s="166" t="s">
        <v>19</v>
      </c>
      <c r="F7" s="180">
        <v>0</v>
      </c>
      <c r="G7" s="180">
        <v>0</v>
      </c>
      <c r="H7" s="180">
        <f t="shared" si="2"/>
        <v>0</v>
      </c>
      <c r="I7" s="180">
        <f t="shared" si="3"/>
        <v>0</v>
      </c>
      <c r="J7" s="93">
        <v>0.15</v>
      </c>
      <c r="K7" s="83">
        <v>2200</v>
      </c>
      <c r="M7" s="83">
        <v>108</v>
      </c>
      <c r="P7" s="141">
        <v>0.4</v>
      </c>
      <c r="Q7" s="142">
        <v>8213</v>
      </c>
    </row>
    <row r="8" spans="1:62" s="68" customFormat="1" ht="78.75">
      <c r="A8" s="91">
        <v>4</v>
      </c>
      <c r="B8" s="91"/>
      <c r="C8" s="6" t="s">
        <v>96</v>
      </c>
      <c r="D8" s="142">
        <v>380</v>
      </c>
      <c r="E8" s="92" t="s">
        <v>19</v>
      </c>
      <c r="F8" s="177">
        <v>0</v>
      </c>
      <c r="G8" s="177">
        <v>0</v>
      </c>
      <c r="H8" s="177">
        <f t="shared" si="2"/>
        <v>0</v>
      </c>
      <c r="I8" s="177">
        <f t="shared" si="3"/>
        <v>0</v>
      </c>
      <c r="J8" s="93">
        <v>0.15</v>
      </c>
      <c r="K8" s="83">
        <v>2200</v>
      </c>
      <c r="M8" s="83">
        <v>108</v>
      </c>
      <c r="P8" s="141">
        <v>0.4</v>
      </c>
      <c r="Q8" s="142">
        <v>8213</v>
      </c>
    </row>
    <row r="9" spans="1:62" s="68" customFormat="1" ht="78.75">
      <c r="A9" s="91">
        <v>5</v>
      </c>
      <c r="B9" s="91"/>
      <c r="C9" s="6" t="s">
        <v>97</v>
      </c>
      <c r="D9" s="142">
        <v>80</v>
      </c>
      <c r="E9" s="92" t="s">
        <v>19</v>
      </c>
      <c r="F9" s="177">
        <v>0</v>
      </c>
      <c r="G9" s="177">
        <v>0</v>
      </c>
      <c r="H9" s="177">
        <f t="shared" si="2"/>
        <v>0</v>
      </c>
      <c r="I9" s="177">
        <f t="shared" si="3"/>
        <v>0</v>
      </c>
      <c r="J9" s="93">
        <v>0.15</v>
      </c>
      <c r="K9" s="83">
        <v>2200</v>
      </c>
      <c r="M9" s="83">
        <v>108</v>
      </c>
      <c r="P9" s="141">
        <v>0.4</v>
      </c>
      <c r="Q9" s="142">
        <v>8213</v>
      </c>
    </row>
    <row r="10" spans="1:62" s="68" customFormat="1" ht="78.75">
      <c r="A10" s="91">
        <v>6</v>
      </c>
      <c r="B10" s="91"/>
      <c r="C10" s="6" t="s">
        <v>98</v>
      </c>
      <c r="D10" s="142">
        <v>50</v>
      </c>
      <c r="E10" s="92" t="s">
        <v>19</v>
      </c>
      <c r="F10" s="177">
        <v>0</v>
      </c>
      <c r="G10" s="177">
        <v>0</v>
      </c>
      <c r="H10" s="177">
        <f t="shared" si="2"/>
        <v>0</v>
      </c>
      <c r="I10" s="177">
        <f t="shared" si="3"/>
        <v>0</v>
      </c>
      <c r="J10" s="93">
        <v>0.15</v>
      </c>
      <c r="K10" s="83">
        <v>2200</v>
      </c>
      <c r="M10" s="83">
        <v>108</v>
      </c>
      <c r="P10" s="141">
        <v>0.4</v>
      </c>
      <c r="Q10" s="142">
        <v>8213</v>
      </c>
    </row>
    <row r="11" spans="1:62" s="68" customFormat="1" ht="78.75">
      <c r="A11" s="91">
        <v>7</v>
      </c>
      <c r="B11" s="91"/>
      <c r="C11" s="6" t="s">
        <v>99</v>
      </c>
      <c r="D11" s="142">
        <v>50</v>
      </c>
      <c r="E11" s="92" t="s">
        <v>19</v>
      </c>
      <c r="F11" s="177">
        <v>0</v>
      </c>
      <c r="G11" s="177">
        <v>0</v>
      </c>
      <c r="H11" s="177">
        <f t="shared" si="2"/>
        <v>0</v>
      </c>
      <c r="I11" s="177">
        <f t="shared" si="3"/>
        <v>0</v>
      </c>
      <c r="J11" s="93">
        <v>0.15</v>
      </c>
      <c r="K11" s="83">
        <v>2200</v>
      </c>
      <c r="M11" s="83">
        <v>108</v>
      </c>
      <c r="P11" s="141">
        <v>0.4</v>
      </c>
      <c r="Q11" s="142">
        <v>8213</v>
      </c>
    </row>
    <row r="12" spans="1:62" s="68" customFormat="1" ht="63">
      <c r="A12" s="91">
        <v>8</v>
      </c>
      <c r="B12" s="116" t="s">
        <v>77</v>
      </c>
      <c r="C12" s="6" t="s">
        <v>92</v>
      </c>
      <c r="D12" s="142">
        <v>10</v>
      </c>
      <c r="E12" s="92" t="s">
        <v>20</v>
      </c>
      <c r="F12" s="177">
        <v>0</v>
      </c>
      <c r="G12" s="177">
        <v>0</v>
      </c>
      <c r="H12" s="177">
        <f t="shared" si="2"/>
        <v>0</v>
      </c>
      <c r="I12" s="177">
        <f t="shared" si="3"/>
        <v>0</v>
      </c>
      <c r="J12" s="93">
        <v>0.15</v>
      </c>
      <c r="K12" s="83">
        <v>2200</v>
      </c>
      <c r="L12" s="69"/>
      <c r="M12" s="83">
        <v>268</v>
      </c>
      <c r="N12" s="69"/>
      <c r="O12" s="69"/>
      <c r="P12" s="141">
        <v>0.4</v>
      </c>
      <c r="Q12" s="142">
        <v>2503</v>
      </c>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c r="AW12" s="69"/>
      <c r="AX12" s="69"/>
      <c r="AY12" s="69"/>
      <c r="AZ12" s="69"/>
      <c r="BA12" s="69"/>
      <c r="BB12" s="69"/>
      <c r="BC12" s="69"/>
      <c r="BD12" s="69"/>
      <c r="BE12" s="69"/>
      <c r="BF12" s="69"/>
      <c r="BG12" s="69"/>
      <c r="BH12" s="69"/>
      <c r="BI12" s="69"/>
      <c r="BJ12" s="69"/>
    </row>
    <row r="13" spans="1:62" s="68" customFormat="1" ht="63">
      <c r="A13" s="91">
        <v>9</v>
      </c>
      <c r="B13" s="116" t="s">
        <v>77</v>
      </c>
      <c r="C13" s="6" t="s">
        <v>91</v>
      </c>
      <c r="D13" s="142">
        <v>4</v>
      </c>
      <c r="E13" s="92" t="s">
        <v>20</v>
      </c>
      <c r="F13" s="177">
        <v>0</v>
      </c>
      <c r="G13" s="177">
        <v>0</v>
      </c>
      <c r="H13" s="177">
        <f t="shared" si="2"/>
        <v>0</v>
      </c>
      <c r="I13" s="177">
        <f t="shared" si="3"/>
        <v>0</v>
      </c>
      <c r="J13" s="93">
        <v>0.2</v>
      </c>
      <c r="K13" s="83">
        <v>2200</v>
      </c>
      <c r="L13" s="69"/>
      <c r="M13" s="83">
        <v>4238</v>
      </c>
      <c r="N13" s="69"/>
      <c r="O13" s="69"/>
      <c r="P13" s="141">
        <v>0.4</v>
      </c>
      <c r="Q13" s="142">
        <v>799</v>
      </c>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c r="AW13" s="69"/>
      <c r="AX13" s="69"/>
      <c r="AY13" s="69"/>
      <c r="AZ13" s="69"/>
      <c r="BA13" s="69"/>
      <c r="BB13" s="69"/>
      <c r="BC13" s="69"/>
      <c r="BD13" s="69"/>
      <c r="BE13" s="69"/>
      <c r="BF13" s="69"/>
      <c r="BG13" s="69"/>
      <c r="BH13" s="69"/>
      <c r="BI13" s="69"/>
      <c r="BJ13" s="69"/>
    </row>
    <row r="14" spans="1:62">
      <c r="A14" s="91" t="s">
        <v>12</v>
      </c>
      <c r="B14" s="91"/>
      <c r="C14" s="6"/>
      <c r="D14" s="123"/>
      <c r="E14" s="91"/>
      <c r="F14" s="161"/>
      <c r="G14" s="59"/>
      <c r="H14" s="68"/>
      <c r="M14" s="59"/>
    </row>
    <row r="15" spans="1:62">
      <c r="A15" s="91"/>
      <c r="B15" s="91"/>
      <c r="C15" s="67" t="s">
        <v>68</v>
      </c>
      <c r="D15" s="126"/>
      <c r="E15" s="100"/>
      <c r="F15" s="146"/>
      <c r="G15" s="126"/>
      <c r="H15" s="101">
        <f>SUM(H5:H14)</f>
        <v>0</v>
      </c>
      <c r="I15" s="101">
        <f>SUM(I5:I14)</f>
        <v>0</v>
      </c>
      <c r="M15" s="59"/>
    </row>
    <row r="16" spans="1:62">
      <c r="F16" s="162"/>
      <c r="G16" s="69"/>
      <c r="H16" s="69"/>
      <c r="M16" s="69"/>
    </row>
    <row r="17" spans="1:13">
      <c r="F17" s="162"/>
      <c r="G17" s="69"/>
      <c r="H17" s="69"/>
      <c r="M17" s="69"/>
    </row>
    <row r="18" spans="1:13">
      <c r="F18" s="162"/>
      <c r="G18" s="69"/>
      <c r="H18" s="69"/>
      <c r="M18" s="69"/>
    </row>
    <row r="22" spans="1:13">
      <c r="C22" s="132"/>
    </row>
    <row r="23" spans="1:13">
      <c r="C23" s="132"/>
    </row>
    <row r="24" spans="1:13">
      <c r="C24" s="132"/>
    </row>
    <row r="28" spans="1:13">
      <c r="A28" s="65"/>
    </row>
    <row r="29" spans="1:13">
      <c r="A29" s="97"/>
      <c r="B29" s="97"/>
      <c r="C29" s="97"/>
      <c r="D29" s="97"/>
      <c r="E29" s="97"/>
    </row>
  </sheetData>
  <mergeCells count="3">
    <mergeCell ref="F1:G1"/>
    <mergeCell ref="H1:I1"/>
    <mergeCell ref="J2:K2"/>
  </mergeCells>
  <phoneticPr fontId="0" type="noConversion"/>
  <printOptions horizontalCentered="1"/>
  <pageMargins left="0.78740157480314965" right="0.39370078740157483" top="1.1811023622047245" bottom="0.78740157480314965" header="0.39370078740157483" footer="0.39370078740157483"/>
  <pageSetup paperSize="9" scale="70" orientation="portrait" r:id="rId1"/>
  <headerFooter>
    <oddHeader>&amp;L&amp;"Arial Narrow,Normál"&amp;8Hungaroproject Mérnökiroda Kft._x000D_1146 Bp., Hungária krt. 140-144._x000D_T: 471-5101, F: 471-5102_x000D_e-mail: hpm@hungaroproject.hu_x000D_internet: www.hungaroproject.hu&amp;R&amp;8_x000D_</oddHeader>
    <oddFooter>&amp;L&amp;"Arial Narrow,Normál"&amp;8&amp;A&amp;C&amp;8 &amp;"Arial Narrow,Normál"2017. augusztus 04.
&amp;P/&amp;N&amp;R&amp;"Arial Narrow,Normál"&amp;8Munkaszám: 2016-038
Verzió:01</oddFooter>
  </headerFooter>
  <rowBreaks count="1" manualBreakCount="1">
    <brk id="8" max="8" man="1"/>
  </rowBreaks>
  <legacyDrawingHF r:id="rId2"/>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sheetPr published="0" codeName="Munka3" enableFormatConditionsCalculation="0"/>
  <dimension ref="A1:BG37"/>
  <sheetViews>
    <sheetView view="pageBreakPreview" topLeftCell="A5" zoomScale="85" zoomScaleNormal="85" zoomScaleSheetLayoutView="85" workbookViewId="0">
      <selection activeCell="G15" sqref="G15"/>
    </sheetView>
  </sheetViews>
  <sheetFormatPr defaultColWidth="8.875" defaultRowHeight="15.75"/>
  <cols>
    <col min="1" max="1" width="4.625" style="16" customWidth="1"/>
    <col min="2" max="2" width="7" style="16" customWidth="1"/>
    <col min="3" max="3" width="56.625" style="16" customWidth="1"/>
    <col min="4" max="4" width="7.5" style="16" customWidth="1"/>
    <col min="5" max="5" width="5.625" style="16" customWidth="1"/>
    <col min="6" max="6" width="9.875" style="97" customWidth="1"/>
    <col min="7" max="7" width="8.5" style="97" customWidth="1"/>
    <col min="8" max="8" width="11.75" style="97" customWidth="1"/>
    <col min="9" max="9" width="9.375" style="97" customWidth="1"/>
    <col min="10" max="13" width="8.875" style="97" hidden="1" customWidth="1"/>
    <col min="14" max="15" width="8.875" style="133" hidden="1" customWidth="1"/>
    <col min="16" max="16" width="0" style="97" hidden="1" customWidth="1"/>
    <col min="17" max="16384" width="8.875" style="97"/>
  </cols>
  <sheetData>
    <row r="1" spans="1:59" s="103" customFormat="1" ht="25.5">
      <c r="A1" s="76" t="s">
        <v>10</v>
      </c>
      <c r="B1" s="76" t="s">
        <v>78</v>
      </c>
      <c r="C1" s="76" t="s">
        <v>16</v>
      </c>
      <c r="D1" s="78" t="s">
        <v>1</v>
      </c>
      <c r="E1" s="76" t="s">
        <v>76</v>
      </c>
      <c r="F1" s="189" t="s">
        <v>2</v>
      </c>
      <c r="G1" s="189"/>
      <c r="H1" s="189" t="s">
        <v>3</v>
      </c>
      <c r="I1" s="189"/>
      <c r="J1" s="86" t="s">
        <v>4</v>
      </c>
      <c r="K1" s="86" t="s">
        <v>30</v>
      </c>
      <c r="L1" s="102"/>
      <c r="M1" s="102" t="s">
        <v>24</v>
      </c>
      <c r="N1" s="102" t="s">
        <v>29</v>
      </c>
      <c r="O1" s="77" t="s">
        <v>1</v>
      </c>
      <c r="P1" s="102"/>
      <c r="Q1" s="102"/>
      <c r="R1" s="102"/>
      <c r="S1" s="102"/>
      <c r="T1" s="102"/>
      <c r="U1" s="102"/>
      <c r="V1" s="102"/>
      <c r="W1" s="102"/>
      <c r="X1" s="102"/>
      <c r="Y1" s="102"/>
      <c r="Z1" s="102"/>
      <c r="AA1" s="102"/>
      <c r="AB1" s="102"/>
      <c r="AC1" s="102"/>
      <c r="AD1" s="102"/>
      <c r="AE1" s="102"/>
      <c r="AF1" s="102"/>
      <c r="AG1" s="102"/>
      <c r="AH1" s="102"/>
      <c r="AI1" s="102"/>
      <c r="AJ1" s="102"/>
      <c r="AK1" s="102"/>
      <c r="AL1" s="102"/>
      <c r="AM1" s="102"/>
      <c r="AN1" s="102"/>
      <c r="AO1" s="102"/>
      <c r="AP1" s="102"/>
      <c r="AQ1" s="102"/>
      <c r="AR1" s="102"/>
      <c r="AS1" s="102"/>
      <c r="AT1" s="102"/>
      <c r="AU1" s="102"/>
      <c r="AV1" s="102"/>
      <c r="AW1" s="102"/>
      <c r="AX1" s="102"/>
      <c r="AY1" s="102"/>
      <c r="AZ1" s="102"/>
      <c r="BA1" s="102"/>
      <c r="BB1" s="102"/>
      <c r="BC1" s="102"/>
      <c r="BD1" s="102"/>
      <c r="BE1" s="102"/>
      <c r="BF1" s="102"/>
      <c r="BG1" s="102"/>
    </row>
    <row r="2" spans="1:59" s="105" customFormat="1">
      <c r="A2" s="1"/>
      <c r="B2" s="1"/>
      <c r="C2" s="1"/>
      <c r="D2" s="12"/>
      <c r="E2" s="1"/>
      <c r="F2" s="80" t="s">
        <v>31</v>
      </c>
      <c r="G2" s="80" t="s">
        <v>55</v>
      </c>
      <c r="H2" s="80" t="s">
        <v>31</v>
      </c>
      <c r="I2" s="80" t="s">
        <v>55</v>
      </c>
      <c r="J2" s="190"/>
      <c r="K2" s="190"/>
      <c r="L2" s="104"/>
      <c r="M2" s="80" t="s">
        <v>31</v>
      </c>
      <c r="N2" s="138"/>
      <c r="O2" s="139"/>
      <c r="P2" s="104"/>
      <c r="Q2" s="104"/>
      <c r="R2" s="104"/>
      <c r="S2" s="104"/>
      <c r="T2" s="104"/>
      <c r="U2" s="104"/>
      <c r="V2" s="104"/>
      <c r="W2" s="104"/>
      <c r="X2" s="104"/>
      <c r="Y2" s="104"/>
      <c r="Z2" s="104"/>
      <c r="AA2" s="104"/>
      <c r="AB2" s="104"/>
      <c r="AC2" s="104"/>
      <c r="AD2" s="104"/>
      <c r="AE2" s="104"/>
      <c r="AF2" s="104"/>
      <c r="AG2" s="104"/>
      <c r="AH2" s="104"/>
      <c r="AI2" s="104"/>
      <c r="AJ2" s="104"/>
      <c r="AK2" s="104"/>
      <c r="AL2" s="104"/>
      <c r="AM2" s="104"/>
      <c r="AN2" s="104"/>
      <c r="AO2" s="104"/>
      <c r="AP2" s="104"/>
      <c r="AQ2" s="104"/>
      <c r="AR2" s="104"/>
      <c r="AS2" s="104"/>
      <c r="AT2" s="104"/>
      <c r="AU2" s="104"/>
      <c r="AV2" s="104"/>
      <c r="AW2" s="104"/>
      <c r="AX2" s="104"/>
      <c r="AY2" s="104"/>
      <c r="AZ2" s="104"/>
      <c r="BA2" s="104"/>
      <c r="BB2" s="104"/>
      <c r="BC2" s="104"/>
      <c r="BD2" s="104"/>
      <c r="BE2" s="104"/>
      <c r="BF2" s="104"/>
      <c r="BG2" s="104"/>
    </row>
    <row r="3" spans="1:59" s="16" customFormat="1">
      <c r="A3" s="98"/>
      <c r="B3" s="98"/>
      <c r="C3" s="88" t="s">
        <v>69</v>
      </c>
      <c r="D3" s="106"/>
      <c r="E3" s="98"/>
      <c r="F3" s="81"/>
      <c r="G3" s="82"/>
      <c r="H3" s="82"/>
      <c r="I3" s="82"/>
      <c r="J3" s="90"/>
      <c r="K3" s="90"/>
      <c r="M3" s="81"/>
      <c r="N3" s="137"/>
      <c r="O3" s="111"/>
    </row>
    <row r="4" spans="1:59" s="68" customFormat="1">
      <c r="A4" s="91"/>
      <c r="B4" s="91"/>
      <c r="C4" s="130"/>
      <c r="D4" s="96"/>
      <c r="E4" s="91"/>
      <c r="F4" s="84"/>
      <c r="G4" s="83"/>
      <c r="H4" s="83"/>
      <c r="I4" s="83"/>
      <c r="J4" s="93"/>
      <c r="K4" s="83"/>
      <c r="M4" s="84"/>
      <c r="N4" s="133"/>
      <c r="O4" s="140"/>
    </row>
    <row r="5" spans="1:59" s="68" customFormat="1" ht="159" customHeight="1">
      <c r="A5" s="91"/>
      <c r="B5" s="91"/>
      <c r="C5" s="131" t="s">
        <v>45</v>
      </c>
      <c r="D5" s="131"/>
      <c r="E5" s="131"/>
      <c r="F5" s="83"/>
      <c r="G5" s="83"/>
      <c r="H5" s="83"/>
      <c r="I5" s="83"/>
      <c r="J5" s="93"/>
      <c r="K5" s="83"/>
      <c r="M5" s="83"/>
      <c r="N5" s="137"/>
      <c r="O5" s="142"/>
    </row>
    <row r="6" spans="1:59" s="68" customFormat="1">
      <c r="A6" s="98"/>
      <c r="B6" s="98"/>
      <c r="C6" s="94"/>
      <c r="D6" s="149"/>
      <c r="E6" s="95"/>
      <c r="F6" s="83"/>
      <c r="G6" s="83"/>
      <c r="H6" s="83"/>
      <c r="I6" s="83"/>
      <c r="J6" s="93"/>
      <c r="K6" s="83"/>
      <c r="L6" s="87"/>
      <c r="M6" s="83"/>
      <c r="N6" s="137"/>
      <c r="O6" s="142"/>
    </row>
    <row r="7" spans="1:59" s="89" customFormat="1" ht="47.25">
      <c r="A7" s="95">
        <v>1</v>
      </c>
      <c r="B7" s="92"/>
      <c r="C7" s="154" t="s">
        <v>42</v>
      </c>
      <c r="D7" s="157">
        <v>50</v>
      </c>
      <c r="E7" s="92" t="s">
        <v>19</v>
      </c>
      <c r="F7" s="178">
        <v>0</v>
      </c>
      <c r="G7" s="178">
        <v>0</v>
      </c>
      <c r="H7" s="178">
        <f t="shared" ref="H7" si="0">PRODUCT(D7,F7)</f>
        <v>0</v>
      </c>
      <c r="I7" s="178">
        <f t="shared" ref="I7" si="1">PRODUCT(D7,G7)</f>
        <v>0</v>
      </c>
      <c r="J7" s="93">
        <v>0.2</v>
      </c>
      <c r="K7" s="83">
        <v>2200</v>
      </c>
      <c r="M7" s="83">
        <v>3294</v>
      </c>
      <c r="N7" s="141">
        <v>0.4</v>
      </c>
      <c r="O7" s="143">
        <v>956</v>
      </c>
    </row>
    <row r="8" spans="1:59" s="89" customFormat="1" ht="47.25">
      <c r="A8" s="95">
        <v>2</v>
      </c>
      <c r="B8" s="92"/>
      <c r="C8" s="154" t="s">
        <v>79</v>
      </c>
      <c r="D8" s="157">
        <v>50</v>
      </c>
      <c r="E8" s="92" t="s">
        <v>19</v>
      </c>
      <c r="F8" s="178">
        <v>0</v>
      </c>
      <c r="G8" s="178">
        <v>0</v>
      </c>
      <c r="H8" s="178">
        <f t="shared" ref="H8:H14" si="2">PRODUCT(D8,F8)</f>
        <v>0</v>
      </c>
      <c r="I8" s="178">
        <f t="shared" ref="I8:I14" si="3">PRODUCT(D8,G8)</f>
        <v>0</v>
      </c>
      <c r="J8" s="93">
        <v>0.2</v>
      </c>
      <c r="K8" s="83">
        <v>2200</v>
      </c>
      <c r="M8" s="83">
        <v>1756</v>
      </c>
      <c r="N8" s="141">
        <v>0.4</v>
      </c>
      <c r="O8" s="143">
        <v>1450</v>
      </c>
    </row>
    <row r="9" spans="1:59" s="89" customFormat="1" ht="47.25">
      <c r="A9" s="95">
        <v>3</v>
      </c>
      <c r="B9" s="92"/>
      <c r="C9" s="154" t="s">
        <v>35</v>
      </c>
      <c r="D9" s="157">
        <v>25</v>
      </c>
      <c r="E9" s="92" t="s">
        <v>19</v>
      </c>
      <c r="F9" s="178">
        <v>0</v>
      </c>
      <c r="G9" s="178">
        <v>0</v>
      </c>
      <c r="H9" s="178">
        <f t="shared" si="2"/>
        <v>0</v>
      </c>
      <c r="I9" s="178">
        <f t="shared" si="3"/>
        <v>0</v>
      </c>
      <c r="J9" s="93">
        <v>0.15</v>
      </c>
      <c r="K9" s="83">
        <v>2200</v>
      </c>
      <c r="M9" s="83">
        <v>686</v>
      </c>
      <c r="N9" s="141">
        <v>0.4</v>
      </c>
      <c r="O9" s="143">
        <v>893</v>
      </c>
    </row>
    <row r="10" spans="1:59" s="89" customFormat="1" ht="47.25">
      <c r="A10" s="95">
        <v>4</v>
      </c>
      <c r="B10" s="92"/>
      <c r="C10" s="154" t="s">
        <v>23</v>
      </c>
      <c r="D10" s="157">
        <v>100</v>
      </c>
      <c r="E10" s="92" t="s">
        <v>19</v>
      </c>
      <c r="F10" s="178">
        <v>0</v>
      </c>
      <c r="G10" s="178">
        <v>0</v>
      </c>
      <c r="H10" s="178">
        <f t="shared" si="2"/>
        <v>0</v>
      </c>
      <c r="I10" s="178">
        <f t="shared" si="3"/>
        <v>0</v>
      </c>
      <c r="J10" s="93">
        <v>0.1</v>
      </c>
      <c r="K10" s="83">
        <v>2200</v>
      </c>
      <c r="M10" s="83">
        <v>155</v>
      </c>
      <c r="N10" s="141">
        <v>0.4</v>
      </c>
      <c r="O10" s="143">
        <v>49562</v>
      </c>
    </row>
    <row r="11" spans="1:59" s="89" customFormat="1" ht="47.25">
      <c r="A11" s="95">
        <v>5</v>
      </c>
      <c r="B11" s="92"/>
      <c r="C11" s="154" t="s">
        <v>22</v>
      </c>
      <c r="D11" s="157">
        <v>40</v>
      </c>
      <c r="E11" s="92" t="s">
        <v>19</v>
      </c>
      <c r="F11" s="178">
        <v>0</v>
      </c>
      <c r="G11" s="178">
        <v>0</v>
      </c>
      <c r="H11" s="178">
        <f t="shared" si="2"/>
        <v>0</v>
      </c>
      <c r="I11" s="178">
        <f t="shared" si="3"/>
        <v>0</v>
      </c>
      <c r="J11" s="93">
        <v>0.1</v>
      </c>
      <c r="K11" s="83">
        <v>2200</v>
      </c>
      <c r="M11" s="83">
        <v>159</v>
      </c>
      <c r="N11" s="141">
        <v>0.4</v>
      </c>
      <c r="O11" s="143">
        <v>5461</v>
      </c>
    </row>
    <row r="12" spans="1:59" s="89" customFormat="1" ht="47.25">
      <c r="A12" s="95">
        <v>6</v>
      </c>
      <c r="B12" s="92"/>
      <c r="C12" s="154" t="s">
        <v>21</v>
      </c>
      <c r="D12" s="157">
        <v>40</v>
      </c>
      <c r="E12" s="92" t="s">
        <v>19</v>
      </c>
      <c r="F12" s="178">
        <v>0</v>
      </c>
      <c r="G12" s="178">
        <v>0</v>
      </c>
      <c r="H12" s="178">
        <f t="shared" si="2"/>
        <v>0</v>
      </c>
      <c r="I12" s="178">
        <f t="shared" si="3"/>
        <v>0</v>
      </c>
      <c r="J12" s="93">
        <v>0.1</v>
      </c>
      <c r="K12" s="83">
        <v>2200</v>
      </c>
      <c r="M12" s="83">
        <v>140</v>
      </c>
      <c r="N12" s="141">
        <v>0.4</v>
      </c>
      <c r="O12" s="143">
        <v>3251</v>
      </c>
    </row>
    <row r="13" spans="1:59" s="89" customFormat="1" ht="47.25">
      <c r="A13" s="166">
        <v>7</v>
      </c>
      <c r="B13" s="166"/>
      <c r="C13" s="167" t="s">
        <v>40</v>
      </c>
      <c r="D13" s="168">
        <v>1400</v>
      </c>
      <c r="E13" s="166" t="s">
        <v>19</v>
      </c>
      <c r="F13" s="179">
        <v>0</v>
      </c>
      <c r="G13" s="179">
        <v>0</v>
      </c>
      <c r="H13" s="179">
        <f t="shared" si="2"/>
        <v>0</v>
      </c>
      <c r="I13" s="179">
        <f t="shared" si="3"/>
        <v>0</v>
      </c>
      <c r="J13" s="93">
        <v>0.1</v>
      </c>
      <c r="K13" s="83">
        <v>2200</v>
      </c>
      <c r="M13" s="83">
        <v>107</v>
      </c>
      <c r="N13" s="141">
        <v>0.4</v>
      </c>
      <c r="O13" s="143">
        <v>4654</v>
      </c>
    </row>
    <row r="14" spans="1:59" s="89" customFormat="1" ht="47.25">
      <c r="A14" s="95">
        <v>8</v>
      </c>
      <c r="B14" s="92"/>
      <c r="C14" s="154" t="s">
        <v>102</v>
      </c>
      <c r="D14" s="157">
        <v>155</v>
      </c>
      <c r="E14" s="92" t="s">
        <v>19</v>
      </c>
      <c r="F14" s="178">
        <v>0</v>
      </c>
      <c r="G14" s="178">
        <v>0</v>
      </c>
      <c r="H14" s="178">
        <f t="shared" si="2"/>
        <v>0</v>
      </c>
      <c r="I14" s="178">
        <f t="shared" si="3"/>
        <v>0</v>
      </c>
      <c r="J14" s="93">
        <v>0.1</v>
      </c>
      <c r="K14" s="83">
        <v>2200</v>
      </c>
      <c r="M14" s="83">
        <v>115</v>
      </c>
      <c r="N14" s="141">
        <v>0.4</v>
      </c>
      <c r="O14" s="143">
        <v>4654</v>
      </c>
    </row>
    <row r="15" spans="1:59">
      <c r="A15" s="91"/>
      <c r="B15" s="91"/>
      <c r="C15" s="6"/>
      <c r="D15" s="96"/>
      <c r="E15" s="91"/>
      <c r="F15" s="69"/>
      <c r="G15" s="69"/>
      <c r="H15" s="69"/>
      <c r="M15" s="69"/>
    </row>
    <row r="16" spans="1:59">
      <c r="A16" s="87"/>
      <c r="B16" s="98"/>
      <c r="C16" s="73" t="s">
        <v>70</v>
      </c>
      <c r="D16" s="73"/>
      <c r="E16" s="73"/>
      <c r="F16" s="73"/>
      <c r="G16" s="73"/>
      <c r="H16" s="101">
        <f>SUM(H7:H15)</f>
        <v>0</v>
      </c>
      <c r="I16" s="101">
        <f>SUM(I7:I15)</f>
        <v>0</v>
      </c>
      <c r="M16" s="69"/>
    </row>
    <row r="17" spans="1:13">
      <c r="A17" s="87"/>
      <c r="B17" s="98"/>
      <c r="C17" s="87"/>
      <c r="D17" s="87"/>
      <c r="E17" s="87"/>
      <c r="F17" s="69"/>
      <c r="G17" s="69"/>
      <c r="H17" s="69"/>
      <c r="M17" s="69"/>
    </row>
    <row r="18" spans="1:13">
      <c r="A18" s="87"/>
      <c r="B18" s="98"/>
      <c r="C18" s="87"/>
      <c r="D18" s="87"/>
      <c r="E18" s="87"/>
      <c r="F18" s="69"/>
      <c r="G18" s="69"/>
      <c r="H18" s="69"/>
      <c r="M18" s="69"/>
    </row>
    <row r="19" spans="1:13">
      <c r="A19" s="98"/>
      <c r="B19" s="98"/>
      <c r="C19" s="87"/>
      <c r="D19" s="87"/>
      <c r="E19" s="87"/>
      <c r="F19" s="69"/>
      <c r="G19" s="69"/>
      <c r="H19" s="69"/>
      <c r="M19" s="69"/>
    </row>
    <row r="20" spans="1:13">
      <c r="A20" s="87"/>
      <c r="B20" s="87"/>
      <c r="C20" s="87"/>
      <c r="D20" s="87"/>
      <c r="E20" s="87"/>
      <c r="F20" s="69"/>
      <c r="G20" s="69"/>
      <c r="H20" s="69"/>
      <c r="M20" s="69"/>
    </row>
    <row r="21" spans="1:13">
      <c r="A21" s="87"/>
      <c r="B21" s="87"/>
      <c r="C21" s="87"/>
      <c r="D21" s="87"/>
      <c r="E21" s="87"/>
      <c r="F21" s="69"/>
      <c r="G21" s="69"/>
      <c r="H21" s="69"/>
      <c r="M21" s="69"/>
    </row>
    <row r="22" spans="1:13">
      <c r="A22" s="87"/>
      <c r="B22" s="87"/>
      <c r="C22" s="87"/>
      <c r="D22" s="87"/>
      <c r="E22" s="87"/>
      <c r="F22" s="69"/>
      <c r="G22" s="69"/>
      <c r="H22" s="69"/>
      <c r="M22" s="69"/>
    </row>
    <row r="24" spans="1:13">
      <c r="A24" s="87"/>
      <c r="B24" s="87"/>
      <c r="C24" s="87"/>
      <c r="D24" s="87"/>
      <c r="E24" s="87"/>
      <c r="F24" s="87"/>
      <c r="G24" s="87"/>
      <c r="H24" s="87"/>
      <c r="M24" s="87"/>
    </row>
    <row r="25" spans="1:13">
      <c r="A25" s="87"/>
      <c r="B25" s="87"/>
      <c r="C25" s="87"/>
      <c r="D25" s="87"/>
      <c r="E25" s="87"/>
      <c r="F25" s="87"/>
      <c r="G25" s="87"/>
      <c r="H25" s="87"/>
      <c r="M25" s="87"/>
    </row>
    <row r="36" spans="1:1">
      <c r="A36" s="98"/>
    </row>
    <row r="37" spans="1:1">
      <c r="A37" s="98"/>
    </row>
  </sheetData>
  <mergeCells count="3">
    <mergeCell ref="F1:G1"/>
    <mergeCell ref="H1:I1"/>
    <mergeCell ref="J2:K2"/>
  </mergeCells>
  <phoneticPr fontId="0" type="noConversion"/>
  <printOptions horizontalCentered="1"/>
  <pageMargins left="0.78740157480314965" right="0.39370078740157483" top="1.1811023622047245" bottom="0.78740157480314965" header="0.39370078740157483" footer="0.39370078740157483"/>
  <pageSetup paperSize="9" scale="70" orientation="portrait" r:id="rId1"/>
  <headerFooter>
    <oddHeader>&amp;L&amp;"Arial Narrow,Normál"&amp;8Hungaroproject Mérnökiroda Kft._x000D_1146 Bp., Hungária krt. 140-144._x000D_T: 471-5101, F: 471-5102_x000D_e-mail: hpm@hungaroproject.hu_x000D_internet: www.hungaroproject.hu&amp;R&amp;8_x000D_</oddHeader>
    <oddFooter>&amp;L&amp;"Arial Narrow,Normál"&amp;8&amp;A&amp;C&amp;8 &amp;"Arial Narrow,Normál"2017. augusztus 04.
&amp;P/&amp;N&amp;R&amp;"Arial Narrow,Normál"&amp;8Munkaszám: 2016-038
Verzió:01</oddFooter>
  </headerFooter>
  <rowBreaks count="1" manualBreakCount="1">
    <brk id="9" max="8" man="1"/>
  </rowBreaks>
  <legacyDrawingHF r:id="rId2"/>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sheetPr published="0" codeName="Munka4" enableFormatConditionsCalculation="0"/>
  <dimension ref="A1:BJ11"/>
  <sheetViews>
    <sheetView view="pageBreakPreview" topLeftCell="A2" zoomScaleNormal="100" zoomScaleSheetLayoutView="100" workbookViewId="0">
      <selection activeCell="G15" sqref="G15"/>
    </sheetView>
  </sheetViews>
  <sheetFormatPr defaultColWidth="8.875" defaultRowHeight="15.75"/>
  <cols>
    <col min="1" max="1" width="4.625" style="16" customWidth="1"/>
    <col min="2" max="2" width="7" style="16" customWidth="1"/>
    <col min="3" max="3" width="56.625" style="71" customWidth="1"/>
    <col min="4" max="4" width="7.5" style="16" customWidth="1"/>
    <col min="5" max="5" width="5.625" style="16" customWidth="1"/>
    <col min="6" max="6" width="9.875" style="97" customWidth="1"/>
    <col min="7" max="7" width="8.5" style="97" customWidth="1"/>
    <col min="8" max="8" width="11.75" style="97" customWidth="1"/>
    <col min="9" max="9" width="9.375" style="97" customWidth="1"/>
    <col min="10" max="10" width="9" style="97" hidden="1" customWidth="1"/>
    <col min="11" max="14" width="0" style="97" hidden="1" customWidth="1"/>
    <col min="15" max="15" width="9.375" style="133" hidden="1" customWidth="1"/>
    <col min="16" max="17" width="11.25" style="133" hidden="1" customWidth="1"/>
    <col min="18" max="16384" width="8.875" style="97"/>
  </cols>
  <sheetData>
    <row r="1" spans="1:62" s="103" customFormat="1" ht="25.5">
      <c r="A1" s="76" t="s">
        <v>10</v>
      </c>
      <c r="B1" s="76" t="s">
        <v>78</v>
      </c>
      <c r="C1" s="76" t="s">
        <v>16</v>
      </c>
      <c r="D1" s="78" t="s">
        <v>1</v>
      </c>
      <c r="E1" s="76" t="s">
        <v>76</v>
      </c>
      <c r="F1" s="189" t="s">
        <v>2</v>
      </c>
      <c r="G1" s="189"/>
      <c r="H1" s="189" t="s">
        <v>3</v>
      </c>
      <c r="I1" s="189"/>
      <c r="J1" s="86" t="s">
        <v>4</v>
      </c>
      <c r="K1" s="86" t="s">
        <v>30</v>
      </c>
      <c r="L1" s="102"/>
      <c r="M1" s="102" t="s">
        <v>24</v>
      </c>
      <c r="N1" s="102"/>
      <c r="O1" s="191" t="s">
        <v>27</v>
      </c>
      <c r="P1" s="191" t="s">
        <v>26</v>
      </c>
      <c r="Q1" s="191" t="s">
        <v>28</v>
      </c>
      <c r="R1" s="102"/>
      <c r="S1" s="102"/>
      <c r="T1" s="102"/>
      <c r="U1" s="102"/>
      <c r="V1" s="102"/>
      <c r="W1" s="102"/>
      <c r="X1" s="102"/>
      <c r="Y1" s="102"/>
      <c r="Z1" s="102"/>
      <c r="AA1" s="102"/>
      <c r="AB1" s="102"/>
      <c r="AC1" s="102"/>
      <c r="AD1" s="102"/>
      <c r="AE1" s="102"/>
      <c r="AF1" s="102"/>
      <c r="AG1" s="102"/>
      <c r="AH1" s="102"/>
      <c r="AI1" s="102"/>
      <c r="AJ1" s="102"/>
      <c r="AK1" s="102"/>
      <c r="AL1" s="102"/>
      <c r="AM1" s="102"/>
      <c r="AN1" s="102"/>
      <c r="AO1" s="102"/>
      <c r="AP1" s="102"/>
      <c r="AQ1" s="102"/>
      <c r="AR1" s="102"/>
      <c r="AS1" s="102"/>
      <c r="AT1" s="102"/>
      <c r="AU1" s="102"/>
      <c r="AV1" s="102"/>
      <c r="AW1" s="102"/>
      <c r="AX1" s="102"/>
      <c r="AY1" s="102"/>
      <c r="AZ1" s="102"/>
      <c r="BA1" s="102"/>
      <c r="BB1" s="102"/>
      <c r="BC1" s="102"/>
      <c r="BD1" s="102"/>
      <c r="BE1" s="102"/>
      <c r="BF1" s="102"/>
      <c r="BG1" s="102"/>
      <c r="BH1" s="102"/>
      <c r="BI1" s="102"/>
      <c r="BJ1" s="102"/>
    </row>
    <row r="2" spans="1:62" s="105" customFormat="1">
      <c r="A2" s="1"/>
      <c r="B2" s="1"/>
      <c r="C2" s="74"/>
      <c r="D2" s="12"/>
      <c r="E2" s="1"/>
      <c r="F2" s="80" t="s">
        <v>31</v>
      </c>
      <c r="G2" s="80" t="s">
        <v>55</v>
      </c>
      <c r="H2" s="80" t="s">
        <v>31</v>
      </c>
      <c r="I2" s="80" t="s">
        <v>55</v>
      </c>
      <c r="J2" s="190"/>
      <c r="K2" s="190"/>
      <c r="L2" s="104"/>
      <c r="M2" s="80" t="s">
        <v>31</v>
      </c>
      <c r="N2" s="104"/>
      <c r="O2" s="191"/>
      <c r="P2" s="191"/>
      <c r="Q2" s="191"/>
      <c r="R2" s="104"/>
      <c r="S2" s="104"/>
      <c r="T2" s="104"/>
      <c r="U2" s="104"/>
      <c r="V2" s="104"/>
      <c r="W2" s="104"/>
      <c r="X2" s="104"/>
      <c r="Y2" s="104"/>
      <c r="Z2" s="104"/>
      <c r="AA2" s="104"/>
      <c r="AB2" s="104"/>
      <c r="AC2" s="104"/>
      <c r="AD2" s="104"/>
      <c r="AE2" s="104"/>
      <c r="AF2" s="104"/>
      <c r="AG2" s="104"/>
      <c r="AH2" s="104"/>
      <c r="AI2" s="104"/>
      <c r="AJ2" s="104"/>
      <c r="AK2" s="104"/>
      <c r="AL2" s="104"/>
      <c r="AM2" s="104"/>
      <c r="AN2" s="104"/>
      <c r="AO2" s="104"/>
      <c r="AP2" s="104"/>
      <c r="AQ2" s="104"/>
      <c r="AR2" s="104"/>
      <c r="AS2" s="104"/>
      <c r="AT2" s="104"/>
      <c r="AU2" s="104"/>
      <c r="AV2" s="104"/>
      <c r="AW2" s="104"/>
      <c r="AX2" s="104"/>
      <c r="AY2" s="104"/>
      <c r="AZ2" s="104"/>
      <c r="BA2" s="104"/>
      <c r="BB2" s="104"/>
      <c r="BC2" s="104"/>
      <c r="BD2" s="104"/>
      <c r="BE2" s="104"/>
      <c r="BF2" s="104"/>
      <c r="BG2" s="104"/>
      <c r="BH2" s="104"/>
      <c r="BI2" s="104"/>
      <c r="BJ2" s="104"/>
    </row>
    <row r="3" spans="1:62" s="16" customFormat="1">
      <c r="A3" s="98"/>
      <c r="B3" s="98"/>
      <c r="C3" s="129" t="s">
        <v>75</v>
      </c>
      <c r="D3" s="106"/>
      <c r="E3" s="98"/>
      <c r="F3" s="81"/>
      <c r="G3" s="82"/>
      <c r="H3" s="82"/>
      <c r="I3" s="82"/>
      <c r="J3" s="90"/>
      <c r="K3" s="90"/>
      <c r="M3" s="81"/>
      <c r="O3" s="134"/>
      <c r="P3" s="191"/>
      <c r="Q3" s="191"/>
    </row>
    <row r="4" spans="1:62" s="16" customFormat="1">
      <c r="A4" s="91"/>
      <c r="B4" s="91"/>
      <c r="C4" s="28"/>
      <c r="D4" s="96"/>
      <c r="E4" s="91"/>
      <c r="F4" s="84"/>
      <c r="G4" s="83"/>
      <c r="H4" s="83"/>
      <c r="I4" s="83"/>
      <c r="J4" s="93"/>
      <c r="K4" s="83"/>
      <c r="M4" s="84"/>
      <c r="O4" s="134"/>
      <c r="P4" s="134"/>
      <c r="Q4" s="134"/>
    </row>
    <row r="5" spans="1:62" s="68" customFormat="1" ht="126">
      <c r="A5" s="91">
        <v>1</v>
      </c>
      <c r="B5" s="91"/>
      <c r="C5" s="75" t="s">
        <v>106</v>
      </c>
      <c r="D5" s="156">
        <v>207</v>
      </c>
      <c r="E5" s="92" t="s">
        <v>65</v>
      </c>
      <c r="F5" s="178">
        <v>0</v>
      </c>
      <c r="G5" s="178">
        <v>0</v>
      </c>
      <c r="H5" s="178">
        <f>PRODUCT(D5,F5)</f>
        <v>0</v>
      </c>
      <c r="I5" s="178">
        <f>PRODUCT(D5,G5)</f>
        <v>0</v>
      </c>
      <c r="J5" s="93">
        <v>0.5</v>
      </c>
      <c r="K5" s="83">
        <v>2200</v>
      </c>
      <c r="M5" s="83"/>
      <c r="O5" s="134"/>
      <c r="P5" s="134">
        <f>IF(O5="",M5*D5,O5*D5)</f>
        <v>0</v>
      </c>
      <c r="Q5" s="134">
        <f>IF(O5="",0,P5-M5*D5)</f>
        <v>0</v>
      </c>
      <c r="T5" s="96"/>
    </row>
    <row r="6" spans="1:62" s="16" customFormat="1" ht="141.75">
      <c r="A6" s="169">
        <v>2</v>
      </c>
      <c r="B6" s="169"/>
      <c r="C6" s="172" t="s">
        <v>107</v>
      </c>
      <c r="D6" s="173">
        <v>0</v>
      </c>
      <c r="E6" s="166" t="s">
        <v>65</v>
      </c>
      <c r="F6" s="179">
        <v>0</v>
      </c>
      <c r="G6" s="179">
        <v>0</v>
      </c>
      <c r="H6" s="179">
        <f t="shared" ref="H6:H7" si="0">PRODUCT(D6,F6)</f>
        <v>0</v>
      </c>
      <c r="I6" s="179">
        <f t="shared" ref="I6:I7" si="1">PRODUCT(D6,G6)</f>
        <v>0</v>
      </c>
      <c r="J6" s="93">
        <v>0.5</v>
      </c>
      <c r="K6" s="83">
        <v>2200</v>
      </c>
      <c r="M6" s="84"/>
      <c r="O6" s="134"/>
      <c r="P6" s="134"/>
      <c r="Q6" s="134"/>
    </row>
    <row r="7" spans="1:62" s="16" customFormat="1" ht="78.75">
      <c r="A7" s="169">
        <v>3</v>
      </c>
      <c r="B7" s="169"/>
      <c r="C7" s="172" t="s">
        <v>100</v>
      </c>
      <c r="D7" s="173">
        <v>40</v>
      </c>
      <c r="E7" s="166" t="s">
        <v>20</v>
      </c>
      <c r="F7" s="179">
        <v>0</v>
      </c>
      <c r="G7" s="179">
        <v>0</v>
      </c>
      <c r="H7" s="179">
        <f t="shared" si="0"/>
        <v>0</v>
      </c>
      <c r="I7" s="179">
        <f t="shared" si="1"/>
        <v>0</v>
      </c>
      <c r="J7" s="93">
        <v>0.5</v>
      </c>
      <c r="K7" s="83">
        <v>2200</v>
      </c>
      <c r="M7" s="84"/>
      <c r="O7" s="134"/>
      <c r="P7" s="134"/>
      <c r="Q7" s="134"/>
    </row>
    <row r="8" spans="1:62">
      <c r="O8" s="134"/>
      <c r="P8" s="134"/>
      <c r="Q8" s="134"/>
    </row>
    <row r="9" spans="1:62">
      <c r="A9" s="87"/>
      <c r="B9" s="98"/>
      <c r="C9" s="73" t="s">
        <v>71</v>
      </c>
      <c r="D9" s="99"/>
      <c r="E9" s="100"/>
      <c r="F9" s="101"/>
      <c r="G9" s="101"/>
      <c r="H9" s="101">
        <f>SUM(H5:H8)</f>
        <v>0</v>
      </c>
      <c r="I9" s="101">
        <f>SUM(I5:I8)</f>
        <v>0</v>
      </c>
      <c r="M9" s="69"/>
      <c r="O9" s="134"/>
      <c r="P9" s="135">
        <f>SUM(P8:P8)*0.83</f>
        <v>0</v>
      </c>
      <c r="Q9" s="135"/>
    </row>
    <row r="10" spans="1:62">
      <c r="A10" s="87"/>
      <c r="B10" s="87"/>
      <c r="C10" s="87"/>
      <c r="D10" s="87"/>
      <c r="E10" s="87"/>
      <c r="F10" s="87"/>
      <c r="G10" s="87"/>
      <c r="H10" s="87"/>
      <c r="M10" s="87"/>
      <c r="P10" s="135">
        <f>H9-P9</f>
        <v>0</v>
      </c>
      <c r="Q10" s="135"/>
    </row>
    <row r="11" spans="1:62">
      <c r="P11" s="136" t="e">
        <f>1-(P9+I9)/(H9+I9)</f>
        <v>#DIV/0!</v>
      </c>
      <c r="Q11" s="136"/>
    </row>
  </sheetData>
  <mergeCells count="6">
    <mergeCell ref="Q1:Q3"/>
    <mergeCell ref="F1:G1"/>
    <mergeCell ref="H1:I1"/>
    <mergeCell ref="J2:K2"/>
    <mergeCell ref="P1:P3"/>
    <mergeCell ref="O1:O2"/>
  </mergeCells>
  <phoneticPr fontId="0" type="noConversion"/>
  <printOptions horizontalCentered="1"/>
  <pageMargins left="0.78740157480314965" right="0.39370078740157483" top="1.1811023622047245" bottom="0.78740157480314965" header="0.39370078740157483" footer="0.39370078740157483"/>
  <pageSetup paperSize="9" scale="70" orientation="portrait" r:id="rId1"/>
  <headerFooter>
    <oddHeader>&amp;L&amp;"Arial Narrow,Normál"&amp;8Hungaroproject Mérnökiroda Kft._x000D_1146 Bp., Hungária krt. 140-144._x000D_T: 471-5101, F: 471-5102_x000D_e-mail: hpm@hungaroproject.hu_x000D_internet: www.hungaroproject.hu&amp;R&amp;8_x000D_</oddHeader>
    <oddFooter>&amp;L&amp;"Arial Narrow,Normál"&amp;8&amp;A&amp;C&amp;8 &amp;"Arial Narrow,Normál"2017. augusztus 04.
&amp;P/&amp;N&amp;R&amp;"Arial Narrow,Normál"&amp;8Munkaszám: 2016-038
Verzió:01</oddFooter>
  </headerFooter>
  <legacyDrawingHF r:id="rId2"/>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sheetPr published="0" codeName="Munka5" enableFormatConditionsCalculation="0"/>
  <dimension ref="A1:BJ29"/>
  <sheetViews>
    <sheetView view="pageBreakPreview" zoomScale="85" zoomScaleNormal="85" zoomScaleSheetLayoutView="85" workbookViewId="0">
      <selection activeCell="G15" sqref="G15"/>
    </sheetView>
  </sheetViews>
  <sheetFormatPr defaultColWidth="8.875" defaultRowHeight="15.75"/>
  <cols>
    <col min="1" max="1" width="4.625" style="16" customWidth="1"/>
    <col min="2" max="2" width="7" style="16" customWidth="1"/>
    <col min="3" max="3" width="56.625" style="16" customWidth="1"/>
    <col min="4" max="4" width="7.5" style="147" customWidth="1"/>
    <col min="5" max="5" width="5.625" style="18" customWidth="1"/>
    <col min="6" max="6" width="9.875" style="128" customWidth="1"/>
    <col min="7" max="7" width="8.5" style="97" customWidth="1"/>
    <col min="8" max="8" width="11.75" style="97" customWidth="1"/>
    <col min="9" max="9" width="9.375" style="97" customWidth="1"/>
    <col min="10" max="12" width="0" style="97" hidden="1" customWidth="1"/>
    <col min="13" max="13" width="0" style="128" hidden="1" customWidth="1"/>
    <col min="14" max="14" width="0" style="97" hidden="1" customWidth="1"/>
    <col min="15" max="16384" width="8.875" style="97"/>
  </cols>
  <sheetData>
    <row r="1" spans="1:62" s="121" customFormat="1" ht="25.5">
      <c r="A1" s="76" t="s">
        <v>10</v>
      </c>
      <c r="B1" s="76" t="s">
        <v>78</v>
      </c>
      <c r="C1" s="76" t="s">
        <v>16</v>
      </c>
      <c r="D1" s="77" t="s">
        <v>1</v>
      </c>
      <c r="E1" s="77" t="s">
        <v>76</v>
      </c>
      <c r="F1" s="189" t="s">
        <v>2</v>
      </c>
      <c r="G1" s="189"/>
      <c r="H1" s="189" t="s">
        <v>3</v>
      </c>
      <c r="I1" s="189"/>
      <c r="J1" s="86" t="s">
        <v>4</v>
      </c>
      <c r="K1" s="86" t="s">
        <v>30</v>
      </c>
      <c r="L1" s="120"/>
      <c r="M1" s="80" t="s">
        <v>24</v>
      </c>
      <c r="N1" s="120"/>
      <c r="O1" s="120"/>
      <c r="P1" s="120"/>
      <c r="Q1" s="120"/>
      <c r="R1" s="120"/>
      <c r="S1" s="120"/>
      <c r="T1" s="120"/>
      <c r="U1" s="120"/>
      <c r="V1" s="120"/>
      <c r="W1" s="120"/>
      <c r="X1" s="120"/>
      <c r="Y1" s="120"/>
      <c r="Z1" s="120"/>
      <c r="AA1" s="120"/>
      <c r="AB1" s="120"/>
      <c r="AC1" s="120"/>
      <c r="AD1" s="120"/>
      <c r="AE1" s="120"/>
      <c r="AF1" s="120"/>
      <c r="AG1" s="120"/>
      <c r="AH1" s="120"/>
      <c r="AI1" s="120"/>
      <c r="AJ1" s="120"/>
      <c r="AK1" s="120"/>
      <c r="AL1" s="120"/>
      <c r="AM1" s="120"/>
      <c r="AN1" s="120"/>
      <c r="AO1" s="120"/>
      <c r="AP1" s="120"/>
      <c r="AQ1" s="120"/>
      <c r="AR1" s="120"/>
      <c r="AS1" s="120"/>
      <c r="AT1" s="120"/>
      <c r="AU1" s="120"/>
      <c r="AV1" s="120"/>
      <c r="AW1" s="120"/>
      <c r="AX1" s="120"/>
      <c r="AY1" s="120"/>
      <c r="AZ1" s="120"/>
      <c r="BA1" s="120"/>
      <c r="BB1" s="120"/>
      <c r="BC1" s="120"/>
      <c r="BD1" s="120"/>
      <c r="BE1" s="120"/>
      <c r="BF1" s="120"/>
      <c r="BG1" s="120"/>
      <c r="BH1" s="120"/>
      <c r="BI1" s="120"/>
      <c r="BJ1" s="120"/>
    </row>
    <row r="2" spans="1:62" s="105" customFormat="1">
      <c r="A2" s="1"/>
      <c r="B2" s="1"/>
      <c r="C2" s="1"/>
      <c r="D2" s="144"/>
      <c r="E2" s="14"/>
      <c r="F2" s="80" t="s">
        <v>31</v>
      </c>
      <c r="G2" s="80" t="s">
        <v>55</v>
      </c>
      <c r="H2" s="80" t="s">
        <v>31</v>
      </c>
      <c r="I2" s="80" t="s">
        <v>55</v>
      </c>
      <c r="J2" s="190"/>
      <c r="K2" s="190"/>
      <c r="L2" s="104"/>
      <c r="M2" s="80" t="s">
        <v>31</v>
      </c>
      <c r="N2" s="104"/>
      <c r="O2" s="104"/>
      <c r="P2" s="104"/>
      <c r="Q2" s="104"/>
      <c r="R2" s="104"/>
      <c r="S2" s="104"/>
      <c r="T2" s="104"/>
      <c r="U2" s="104"/>
      <c r="V2" s="104"/>
      <c r="W2" s="104"/>
      <c r="X2" s="104"/>
      <c r="Y2" s="104"/>
      <c r="Z2" s="104"/>
      <c r="AA2" s="104"/>
      <c r="AB2" s="104"/>
      <c r="AC2" s="104"/>
      <c r="AD2" s="104"/>
      <c r="AE2" s="104"/>
      <c r="AF2" s="104"/>
      <c r="AG2" s="104"/>
      <c r="AH2" s="104"/>
      <c r="AI2" s="104"/>
      <c r="AJ2" s="104"/>
      <c r="AK2" s="104"/>
      <c r="AL2" s="104"/>
      <c r="AM2" s="104"/>
      <c r="AN2" s="104"/>
      <c r="AO2" s="104"/>
      <c r="AP2" s="104"/>
      <c r="AQ2" s="104"/>
      <c r="AR2" s="104"/>
      <c r="AS2" s="104"/>
      <c r="AT2" s="104"/>
      <c r="AU2" s="104"/>
      <c r="AV2" s="104"/>
      <c r="AW2" s="104"/>
      <c r="AX2" s="104"/>
      <c r="AY2" s="104"/>
      <c r="AZ2" s="104"/>
      <c r="BA2" s="104"/>
      <c r="BB2" s="104"/>
      <c r="BC2" s="104"/>
      <c r="BD2" s="104"/>
      <c r="BE2" s="104"/>
      <c r="BF2" s="104"/>
      <c r="BG2" s="104"/>
      <c r="BH2" s="104"/>
      <c r="BI2" s="104"/>
      <c r="BJ2" s="104"/>
    </row>
    <row r="3" spans="1:62" s="16" customFormat="1">
      <c r="A3" s="98"/>
      <c r="B3" s="98"/>
      <c r="C3" s="88" t="s">
        <v>66</v>
      </c>
      <c r="D3" s="145"/>
      <c r="E3" s="122"/>
      <c r="F3" s="81"/>
      <c r="G3" s="82"/>
      <c r="H3" s="82"/>
      <c r="I3" s="82"/>
      <c r="J3" s="90"/>
      <c r="K3" s="90"/>
      <c r="M3" s="81"/>
    </row>
    <row r="4" spans="1:62" s="16" customFormat="1">
      <c r="A4" s="98"/>
      <c r="B4" s="98"/>
      <c r="C4" s="88"/>
      <c r="D4" s="145"/>
      <c r="E4" s="122"/>
      <c r="F4" s="84"/>
      <c r="G4" s="83"/>
      <c r="H4" s="83"/>
      <c r="I4" s="83"/>
      <c r="J4" s="93"/>
      <c r="K4" s="83"/>
      <c r="M4" s="84"/>
    </row>
    <row r="5" spans="1:62" s="16" customFormat="1" ht="76.5" customHeight="1">
      <c r="A5" s="169">
        <v>1</v>
      </c>
      <c r="B5" s="169"/>
      <c r="C5" s="170" t="s">
        <v>94</v>
      </c>
      <c r="D5" s="174">
        <v>4</v>
      </c>
      <c r="E5" s="171" t="s">
        <v>17</v>
      </c>
      <c r="F5" s="179">
        <v>0</v>
      </c>
      <c r="G5" s="179">
        <v>0</v>
      </c>
      <c r="H5" s="179">
        <f>PRODUCT(D5,F5)</f>
        <v>0</v>
      </c>
      <c r="I5" s="179">
        <f>PRODUCT(D5,G5)</f>
        <v>0</v>
      </c>
      <c r="J5" s="93">
        <v>0.4</v>
      </c>
      <c r="K5" s="83">
        <v>2200</v>
      </c>
      <c r="L5" s="68"/>
      <c r="M5" s="83"/>
      <c r="N5" s="68"/>
    </row>
    <row r="6" spans="1:62" s="16" customFormat="1" ht="47.25">
      <c r="A6" s="98">
        <v>2</v>
      </c>
      <c r="B6" s="98"/>
      <c r="C6" s="94" t="s">
        <v>95</v>
      </c>
      <c r="D6" s="148">
        <v>2</v>
      </c>
      <c r="E6" s="142" t="s">
        <v>17</v>
      </c>
      <c r="F6" s="178">
        <v>0</v>
      </c>
      <c r="G6" s="178">
        <v>0</v>
      </c>
      <c r="H6" s="178">
        <f t="shared" ref="H6:H7" si="0">PRODUCT(D6,F6)</f>
        <v>0</v>
      </c>
      <c r="I6" s="178">
        <f t="shared" ref="I6:I7" si="1">PRODUCT(D6,G6)</f>
        <v>0</v>
      </c>
      <c r="J6" s="93">
        <v>0.4</v>
      </c>
      <c r="K6" s="83">
        <v>2200</v>
      </c>
      <c r="L6" s="68"/>
      <c r="M6" s="83"/>
      <c r="N6" s="68"/>
    </row>
    <row r="7" spans="1:62" s="68" customFormat="1" ht="63">
      <c r="A7" s="92">
        <v>3</v>
      </c>
      <c r="B7" s="92"/>
      <c r="C7" s="154" t="s">
        <v>14</v>
      </c>
      <c r="D7" s="148">
        <v>2</v>
      </c>
      <c r="E7" s="142" t="s">
        <v>17</v>
      </c>
      <c r="F7" s="178">
        <v>0</v>
      </c>
      <c r="G7" s="178">
        <v>0</v>
      </c>
      <c r="H7" s="178">
        <f t="shared" si="0"/>
        <v>0</v>
      </c>
      <c r="I7" s="178">
        <f t="shared" si="1"/>
        <v>0</v>
      </c>
      <c r="J7" s="93">
        <v>0.4</v>
      </c>
      <c r="K7" s="83">
        <v>2200</v>
      </c>
      <c r="L7" s="89"/>
      <c r="M7" s="83">
        <v>6840</v>
      </c>
    </row>
    <row r="8" spans="1:62">
      <c r="A8" s="98"/>
      <c r="B8" s="98"/>
      <c r="C8" s="124"/>
      <c r="D8" s="145"/>
      <c r="E8" s="122"/>
      <c r="F8" s="125"/>
      <c r="G8" s="69"/>
      <c r="H8" s="69"/>
      <c r="M8" s="125"/>
    </row>
    <row r="9" spans="1:62">
      <c r="A9" s="98"/>
      <c r="B9" s="98"/>
      <c r="C9" s="117" t="s">
        <v>72</v>
      </c>
      <c r="D9" s="146"/>
      <c r="E9" s="127"/>
      <c r="F9" s="101"/>
      <c r="G9" s="101"/>
      <c r="H9" s="101">
        <f>SUM(H5:H8)</f>
        <v>0</v>
      </c>
      <c r="I9" s="101">
        <f>SUM(I5:I8)</f>
        <v>0</v>
      </c>
      <c r="M9" s="125"/>
    </row>
    <row r="10" spans="1:62">
      <c r="F10" s="125"/>
      <c r="G10" s="69"/>
      <c r="H10" s="69"/>
      <c r="M10" s="125"/>
    </row>
    <row r="11" spans="1:62">
      <c r="F11" s="125"/>
      <c r="G11" s="69"/>
      <c r="H11" s="69"/>
      <c r="M11" s="125"/>
    </row>
    <row r="12" spans="1:62">
      <c r="F12" s="125"/>
      <c r="G12" s="69"/>
      <c r="H12" s="69"/>
      <c r="M12" s="125"/>
    </row>
    <row r="29" spans="1:2">
      <c r="A29" s="98"/>
      <c r="B29" s="98"/>
    </row>
  </sheetData>
  <mergeCells count="3">
    <mergeCell ref="F1:G1"/>
    <mergeCell ref="H1:I1"/>
    <mergeCell ref="J2:K2"/>
  </mergeCells>
  <phoneticPr fontId="0" type="noConversion"/>
  <printOptions horizontalCentered="1"/>
  <pageMargins left="0.78740157480314965" right="0.39370078740157483" top="1.1811023622047245" bottom="0.78740157480314965" header="0.39370078740157483" footer="0.39370078740157483"/>
  <pageSetup paperSize="9" scale="70" orientation="portrait" r:id="rId1"/>
  <headerFooter>
    <oddHeader>&amp;L&amp;"Arial Narrow,Normál"&amp;8Hungaroproject Mérnökiroda Kft._x000D_1146 Bp., Hungária krt. 140-144._x000D_T: 471-5101, F: 471-5102_x000D_e-mail: hpm@hungaroproject.hu_x000D_internet: www.hungaroproject.hu&amp;R&amp;8_x000D_</oddHeader>
    <oddFooter>&amp;L&amp;"Arial Narrow,Normál"&amp;8&amp;A&amp;C&amp;8 &amp;"Arial Narrow,Normál"2017. augusztus 04.
&amp;P/&amp;N&amp;R&amp;"Arial Narrow,Normál"&amp;8Munkaszám: 2016-038
Verzió:01</oddFooter>
  </headerFooter>
  <legacyDrawingHF r:id="rId2"/>
  <extLst>
    <ext xmlns:mx="http://schemas.microsoft.com/office/mac/excel/2008/main" uri="http://schemas.microsoft.com/office/mac/excel/2008/main">
      <mx:PLV Mode="0" OnePage="0" WScale="0"/>
    </ext>
  </extLst>
</worksheet>
</file>

<file path=xl/worksheets/sheet6.xml><?xml version="1.0" encoding="utf-8"?>
<worksheet xmlns="http://schemas.openxmlformats.org/spreadsheetml/2006/main" xmlns:r="http://schemas.openxmlformats.org/officeDocument/2006/relationships">
  <sheetPr published="0" codeName="Munka6" enableFormatConditionsCalculation="0"/>
  <dimension ref="A1:BI26"/>
  <sheetViews>
    <sheetView view="pageBreakPreview" zoomScaleNormal="100" zoomScaleSheetLayoutView="100" workbookViewId="0">
      <selection activeCell="G15" sqref="G15"/>
    </sheetView>
  </sheetViews>
  <sheetFormatPr defaultColWidth="8.875" defaultRowHeight="15.75"/>
  <cols>
    <col min="1" max="1" width="4.625" style="16" customWidth="1"/>
    <col min="2" max="2" width="7" style="16" customWidth="1"/>
    <col min="3" max="3" width="56.625" style="16" customWidth="1"/>
    <col min="4" max="4" width="7.5" style="16" customWidth="1"/>
    <col min="5" max="5" width="5.625" style="16" customWidth="1"/>
    <col min="6" max="6" width="10.25" style="97" customWidth="1"/>
    <col min="7" max="7" width="8.5" style="97" customWidth="1"/>
    <col min="8" max="8" width="11.75" style="97" customWidth="1"/>
    <col min="9" max="9" width="9.375" style="97" customWidth="1"/>
    <col min="10" max="12" width="0" style="97" hidden="1" customWidth="1"/>
    <col min="13" max="13" width="12" style="97" hidden="1" customWidth="1"/>
    <col min="14" max="16384" width="8.875" style="97"/>
  </cols>
  <sheetData>
    <row r="1" spans="1:61" s="103" customFormat="1" ht="25.5">
      <c r="A1" s="76" t="s">
        <v>10</v>
      </c>
      <c r="B1" s="76" t="s">
        <v>78</v>
      </c>
      <c r="C1" s="76" t="s">
        <v>16</v>
      </c>
      <c r="D1" s="78" t="s">
        <v>1</v>
      </c>
      <c r="E1" s="76" t="s">
        <v>76</v>
      </c>
      <c r="F1" s="189" t="s">
        <v>2</v>
      </c>
      <c r="G1" s="189"/>
      <c r="H1" s="189" t="s">
        <v>3</v>
      </c>
      <c r="I1" s="189"/>
      <c r="J1" s="86" t="s">
        <v>4</v>
      </c>
      <c r="K1" s="86" t="s">
        <v>30</v>
      </c>
      <c r="L1" s="102"/>
      <c r="M1" s="102" t="s">
        <v>24</v>
      </c>
      <c r="N1" s="102"/>
      <c r="O1" s="102"/>
      <c r="P1" s="102"/>
      <c r="Q1" s="102"/>
      <c r="R1" s="102"/>
      <c r="S1" s="102"/>
      <c r="T1" s="102"/>
      <c r="U1" s="102"/>
      <c r="V1" s="102"/>
      <c r="W1" s="102"/>
      <c r="X1" s="102"/>
      <c r="Y1" s="102"/>
      <c r="Z1" s="102"/>
      <c r="AA1" s="102"/>
      <c r="AB1" s="102"/>
      <c r="AC1" s="102"/>
      <c r="AD1" s="102"/>
      <c r="AE1" s="102"/>
      <c r="AF1" s="102"/>
      <c r="AG1" s="102"/>
      <c r="AH1" s="102"/>
      <c r="AI1" s="102"/>
      <c r="AJ1" s="102"/>
      <c r="AK1" s="102"/>
      <c r="AL1" s="102"/>
      <c r="AM1" s="102"/>
      <c r="AN1" s="102"/>
      <c r="AO1" s="102"/>
      <c r="AP1" s="102"/>
      <c r="AQ1" s="102"/>
      <c r="AR1" s="102"/>
      <c r="AS1" s="102"/>
      <c r="AT1" s="102"/>
      <c r="AU1" s="102"/>
      <c r="AV1" s="102"/>
      <c r="AW1" s="102"/>
      <c r="AX1" s="102"/>
      <c r="AY1" s="102"/>
      <c r="AZ1" s="102"/>
      <c r="BA1" s="102"/>
      <c r="BB1" s="102"/>
      <c r="BC1" s="102"/>
      <c r="BD1" s="102"/>
      <c r="BE1" s="102"/>
      <c r="BF1" s="102"/>
      <c r="BG1" s="102"/>
      <c r="BH1" s="102"/>
      <c r="BI1" s="102"/>
    </row>
    <row r="2" spans="1:61" s="105" customFormat="1">
      <c r="A2" s="1"/>
      <c r="B2" s="1"/>
      <c r="C2" s="3"/>
      <c r="D2" s="12"/>
      <c r="E2" s="1"/>
      <c r="F2" s="80" t="s">
        <v>31</v>
      </c>
      <c r="G2" s="80" t="s">
        <v>55</v>
      </c>
      <c r="H2" s="80" t="s">
        <v>31</v>
      </c>
      <c r="I2" s="80" t="s">
        <v>55</v>
      </c>
      <c r="J2" s="190"/>
      <c r="K2" s="190"/>
      <c r="L2" s="104"/>
      <c r="M2" s="80" t="s">
        <v>31</v>
      </c>
      <c r="N2" s="104"/>
      <c r="O2" s="104"/>
      <c r="P2" s="104"/>
      <c r="Q2" s="104"/>
      <c r="R2" s="104"/>
      <c r="S2" s="104"/>
      <c r="T2" s="104"/>
      <c r="U2" s="104"/>
      <c r="V2" s="104"/>
      <c r="W2" s="104"/>
      <c r="X2" s="104"/>
      <c r="Y2" s="104"/>
      <c r="Z2" s="104"/>
      <c r="AA2" s="104"/>
      <c r="AB2" s="104"/>
      <c r="AC2" s="104"/>
      <c r="AD2" s="104"/>
      <c r="AE2" s="104"/>
      <c r="AF2" s="104"/>
      <c r="AG2" s="104"/>
      <c r="AH2" s="104"/>
      <c r="AI2" s="104"/>
      <c r="AJ2" s="104"/>
      <c r="AK2" s="104"/>
      <c r="AL2" s="104"/>
      <c r="AM2" s="104"/>
      <c r="AN2" s="104"/>
      <c r="AO2" s="104"/>
      <c r="AP2" s="104"/>
      <c r="AQ2" s="104"/>
      <c r="AR2" s="104"/>
      <c r="AS2" s="104"/>
      <c r="AT2" s="104"/>
      <c r="AU2" s="104"/>
      <c r="AV2" s="104"/>
      <c r="AW2" s="104"/>
      <c r="AX2" s="104"/>
      <c r="AY2" s="104"/>
      <c r="AZ2" s="104"/>
      <c r="BA2" s="104"/>
      <c r="BB2" s="104"/>
      <c r="BC2" s="104"/>
      <c r="BD2" s="104"/>
      <c r="BE2" s="104"/>
      <c r="BF2" s="104"/>
      <c r="BG2" s="104"/>
      <c r="BH2" s="104"/>
      <c r="BI2" s="104"/>
    </row>
    <row r="3" spans="1:61" s="16" customFormat="1">
      <c r="A3" s="98"/>
      <c r="B3" s="98"/>
      <c r="C3" s="88" t="s">
        <v>73</v>
      </c>
      <c r="D3" s="106"/>
      <c r="E3" s="98"/>
      <c r="F3" s="81"/>
      <c r="G3" s="82"/>
      <c r="H3" s="82"/>
      <c r="I3" s="82"/>
      <c r="J3" s="90"/>
      <c r="K3" s="90"/>
      <c r="M3" s="81"/>
    </row>
    <row r="4" spans="1:61" s="16" customFormat="1">
      <c r="A4" s="98"/>
      <c r="B4" s="98"/>
      <c r="C4" s="88"/>
      <c r="D4" s="106"/>
      <c r="E4" s="98"/>
      <c r="F4" s="84"/>
      <c r="G4" s="83"/>
      <c r="H4" s="83"/>
      <c r="I4" s="83"/>
      <c r="J4" s="93"/>
      <c r="K4" s="83"/>
      <c r="M4" s="84"/>
    </row>
    <row r="5" spans="1:61" s="16" customFormat="1" ht="173.25">
      <c r="A5" s="169">
        <v>1</v>
      </c>
      <c r="B5" s="169"/>
      <c r="C5" s="170" t="s">
        <v>5</v>
      </c>
      <c r="D5" s="175">
        <v>1</v>
      </c>
      <c r="E5" s="166" t="s">
        <v>18</v>
      </c>
      <c r="F5" s="179">
        <v>0</v>
      </c>
      <c r="G5" s="179">
        <v>0</v>
      </c>
      <c r="H5" s="179">
        <f>PRODUCT(D5,F5)</f>
        <v>0</v>
      </c>
      <c r="I5" s="179">
        <f>PRODUCT(D5,G5)</f>
        <v>0</v>
      </c>
      <c r="J5" s="93"/>
      <c r="K5" s="83"/>
      <c r="L5" s="68"/>
      <c r="M5" s="83"/>
    </row>
    <row r="6" spans="1:61" s="16" customFormat="1" ht="63">
      <c r="A6" s="91">
        <v>2</v>
      </c>
      <c r="B6" s="91"/>
      <c r="C6" s="94" t="s">
        <v>6</v>
      </c>
      <c r="D6" s="107">
        <v>1</v>
      </c>
      <c r="E6" s="95" t="s">
        <v>18</v>
      </c>
      <c r="F6" s="178">
        <v>0</v>
      </c>
      <c r="G6" s="178">
        <v>0</v>
      </c>
      <c r="H6" s="178">
        <f>PRODUCT(D6,F6)</f>
        <v>0</v>
      </c>
      <c r="I6" s="178">
        <f>PRODUCT(D6,G6)</f>
        <v>0</v>
      </c>
      <c r="J6" s="93"/>
      <c r="K6" s="83"/>
      <c r="L6" s="68"/>
      <c r="M6" s="83"/>
    </row>
    <row r="7" spans="1:61" s="16" customFormat="1" ht="173.25">
      <c r="A7" s="169">
        <v>3</v>
      </c>
      <c r="B7" s="169"/>
      <c r="C7" s="170" t="s">
        <v>41</v>
      </c>
      <c r="D7" s="175">
        <v>1</v>
      </c>
      <c r="E7" s="166" t="s">
        <v>18</v>
      </c>
      <c r="F7" s="179">
        <v>0</v>
      </c>
      <c r="G7" s="179">
        <v>0</v>
      </c>
      <c r="H7" s="179">
        <f>PRODUCT(D7,F7)</f>
        <v>0</v>
      </c>
      <c r="I7" s="179">
        <f>PRODUCT(D7,G7)</f>
        <v>0</v>
      </c>
      <c r="J7" s="93"/>
      <c r="K7" s="83"/>
      <c r="L7" s="68"/>
      <c r="M7" s="83"/>
    </row>
    <row r="8" spans="1:61" ht="16.5">
      <c r="A8" s="91"/>
      <c r="B8" s="116"/>
      <c r="C8" s="2"/>
      <c r="D8" s="79"/>
      <c r="E8" s="91"/>
      <c r="F8" s="69"/>
      <c r="G8" s="69"/>
      <c r="M8" s="69"/>
    </row>
    <row r="9" spans="1:61">
      <c r="A9" s="87"/>
      <c r="B9" s="98"/>
      <c r="C9" s="117" t="s">
        <v>44</v>
      </c>
      <c r="D9" s="118"/>
      <c r="E9" s="119"/>
      <c r="F9" s="101"/>
      <c r="G9" s="101"/>
      <c r="H9" s="101">
        <f>SUM(H5:H8)</f>
        <v>0</v>
      </c>
      <c r="I9" s="101">
        <f>SUM(I5:I8)</f>
        <v>0</v>
      </c>
      <c r="M9" s="112"/>
    </row>
    <row r="10" spans="1:61">
      <c r="G10" s="95"/>
    </row>
    <row r="12" spans="1:61">
      <c r="A12" s="98"/>
    </row>
    <row r="20" spans="1:13" ht="16.5">
      <c r="A20" s="91"/>
      <c r="B20" s="116"/>
      <c r="C20" s="94"/>
      <c r="D20" s="85"/>
      <c r="E20" s="92"/>
      <c r="F20" s="83"/>
      <c r="G20" s="83"/>
      <c r="H20" s="83"/>
      <c r="I20" s="83"/>
      <c r="J20" s="93"/>
      <c r="K20" s="83"/>
      <c r="M20" s="83"/>
    </row>
    <row r="21" spans="1:13" ht="16.5">
      <c r="A21" s="91"/>
      <c r="B21" s="116"/>
      <c r="C21" s="94"/>
      <c r="D21" s="85"/>
      <c r="E21" s="92"/>
      <c r="F21" s="83"/>
      <c r="G21" s="83"/>
      <c r="H21" s="83"/>
      <c r="I21" s="83"/>
      <c r="J21" s="93"/>
      <c r="K21" s="83"/>
      <c r="L21" s="69"/>
      <c r="M21" s="83"/>
    </row>
    <row r="22" spans="1:13" ht="16.5">
      <c r="A22" s="91"/>
      <c r="B22" s="91"/>
      <c r="C22" s="94"/>
      <c r="D22" s="85"/>
      <c r="E22" s="92"/>
      <c r="F22" s="83"/>
      <c r="G22" s="83"/>
      <c r="H22" s="83"/>
      <c r="I22" s="83"/>
      <c r="J22" s="93"/>
      <c r="K22" s="83"/>
      <c r="M22" s="83"/>
    </row>
    <row r="23" spans="1:13" ht="16.5">
      <c r="A23" s="91"/>
      <c r="B23" s="91"/>
      <c r="C23" s="94"/>
      <c r="D23" s="85"/>
      <c r="E23" s="92"/>
      <c r="F23" s="83"/>
      <c r="G23" s="83"/>
      <c r="H23" s="83"/>
      <c r="I23" s="83"/>
      <c r="J23" s="93"/>
      <c r="K23" s="83"/>
      <c r="M23" s="83"/>
    </row>
    <row r="24" spans="1:13" ht="16.5">
      <c r="A24" s="91"/>
      <c r="B24" s="91"/>
      <c r="C24" s="94"/>
      <c r="D24" s="85"/>
      <c r="E24" s="92"/>
      <c r="F24" s="83"/>
      <c r="G24" s="83"/>
      <c r="H24" s="83"/>
      <c r="I24" s="83"/>
      <c r="J24" s="93"/>
      <c r="K24" s="83"/>
      <c r="M24" s="83"/>
    </row>
    <row r="25" spans="1:13" ht="16.5">
      <c r="A25" s="91"/>
      <c r="B25" s="91"/>
      <c r="C25" s="94"/>
      <c r="D25" s="85"/>
      <c r="E25" s="92"/>
      <c r="F25" s="83"/>
      <c r="G25" s="83"/>
      <c r="H25" s="83"/>
      <c r="I25" s="83"/>
      <c r="J25" s="93"/>
      <c r="K25" s="83"/>
      <c r="M25" s="83"/>
    </row>
    <row r="26" spans="1:13" ht="16.5">
      <c r="A26" s="91"/>
      <c r="B26" s="91"/>
      <c r="C26" s="94"/>
      <c r="D26" s="85"/>
      <c r="E26" s="92"/>
      <c r="F26" s="83"/>
      <c r="G26" s="83"/>
      <c r="H26" s="83"/>
      <c r="I26" s="83"/>
      <c r="J26" s="93"/>
      <c r="K26" s="83"/>
      <c r="M26" s="83"/>
    </row>
  </sheetData>
  <mergeCells count="3">
    <mergeCell ref="F1:G1"/>
    <mergeCell ref="H1:I1"/>
    <mergeCell ref="J2:K2"/>
  </mergeCells>
  <phoneticPr fontId="0" type="noConversion"/>
  <printOptions horizontalCentered="1"/>
  <pageMargins left="0.78740157480314965" right="0.39370078740157483" top="1.1811023622047245" bottom="0.78740157480314965" header="0.39370078740157483" footer="0.39370078740157483"/>
  <pageSetup paperSize="9" scale="69" orientation="portrait" r:id="rId1"/>
  <headerFooter>
    <oddHeader>&amp;L&amp;"Arial Narrow,Normál"&amp;8Hungaroproject Mérnökiroda Kft._x000D_1146 Bp., Hungária krt. 140-144._x000D_T: 471-5101, F: 471-5102_x000D_e-mail: hpm@hungaroproject.hu_x000D_internet: www.hungaroproject.hu&amp;R&amp;8_x000D_</oddHeader>
    <oddFooter>&amp;L&amp;"Arial Narrow,Normál"&amp;8&amp;A&amp;C&amp;8 &amp;"Arial Narrow,Normál"2017. augusztus 04.
&amp;P/&amp;N&amp;R&amp;"Arial Narrow,Normál"&amp;8Munkaszám: 2016-038
Verzió:01</oddFooter>
  </headerFooter>
  <rowBreaks count="1" manualBreakCount="1">
    <brk id="5" max="8" man="1"/>
  </rowBreaks>
  <legacyDrawingHF r:id="rId2"/>
  <extLst>
    <ext xmlns:mx="http://schemas.microsoft.com/office/mac/excel/2008/main" uri="http://schemas.microsoft.com/office/mac/excel/2008/main">
      <mx:PLV Mode="0" OnePage="0" WScale="0"/>
    </ext>
  </extLst>
</worksheet>
</file>

<file path=xl/worksheets/sheet7.xml><?xml version="1.0" encoding="utf-8"?>
<worksheet xmlns="http://schemas.openxmlformats.org/spreadsheetml/2006/main" xmlns:r="http://schemas.openxmlformats.org/officeDocument/2006/relationships">
  <sheetPr published="0" codeName="Munka7" enableFormatConditionsCalculation="0"/>
  <dimension ref="A1:BJ87"/>
  <sheetViews>
    <sheetView view="pageBreakPreview" zoomScale="85" zoomScaleNormal="85" zoomScaleSheetLayoutView="85" workbookViewId="0">
      <selection activeCell="G15" sqref="G15"/>
    </sheetView>
  </sheetViews>
  <sheetFormatPr defaultColWidth="8.875" defaultRowHeight="15.75"/>
  <cols>
    <col min="1" max="1" width="4.625" style="16" customWidth="1"/>
    <col min="2" max="2" width="7" style="16" customWidth="1"/>
    <col min="3" max="3" width="56.625" style="16" customWidth="1"/>
    <col min="4" max="4" width="7.5" style="16" customWidth="1"/>
    <col min="5" max="5" width="5.625" style="16" customWidth="1"/>
    <col min="6" max="6" width="9.875" style="97" customWidth="1"/>
    <col min="7" max="7" width="8.5" style="97" customWidth="1"/>
    <col min="8" max="8" width="11.75" style="97" customWidth="1"/>
    <col min="9" max="9" width="9.375" style="97" customWidth="1"/>
    <col min="10" max="12" width="8.875" style="97" hidden="1" customWidth="1"/>
    <col min="13" max="13" width="11.125" style="97" hidden="1" customWidth="1"/>
    <col min="14" max="15" width="8.875" style="97" hidden="1" customWidth="1"/>
    <col min="16" max="16" width="8.875" style="133" hidden="1" customWidth="1"/>
    <col min="17" max="16384" width="8.875" style="97"/>
  </cols>
  <sheetData>
    <row r="1" spans="1:62" s="103" customFormat="1" ht="25.5">
      <c r="A1" s="76" t="s">
        <v>10</v>
      </c>
      <c r="B1" s="76" t="s">
        <v>78</v>
      </c>
      <c r="C1" s="76" t="s">
        <v>16</v>
      </c>
      <c r="D1" s="78" t="s">
        <v>1</v>
      </c>
      <c r="E1" s="76" t="s">
        <v>76</v>
      </c>
      <c r="F1" s="189" t="s">
        <v>2</v>
      </c>
      <c r="G1" s="189"/>
      <c r="H1" s="189" t="s">
        <v>3</v>
      </c>
      <c r="I1" s="189"/>
      <c r="J1" s="86" t="s">
        <v>4</v>
      </c>
      <c r="K1" s="86" t="s">
        <v>30</v>
      </c>
      <c r="L1" s="102"/>
      <c r="M1" s="102" t="s">
        <v>24</v>
      </c>
      <c r="N1" s="102"/>
      <c r="O1" s="102"/>
      <c r="P1" s="102" t="s">
        <v>29</v>
      </c>
      <c r="Q1" s="102"/>
      <c r="R1" s="102"/>
      <c r="S1" s="102"/>
      <c r="T1" s="102"/>
      <c r="U1" s="102"/>
      <c r="V1" s="102"/>
      <c r="W1" s="102"/>
      <c r="X1" s="102"/>
      <c r="Y1" s="102"/>
      <c r="Z1" s="102"/>
      <c r="AA1" s="102"/>
      <c r="AB1" s="102"/>
      <c r="AC1" s="102"/>
      <c r="AD1" s="102"/>
      <c r="AE1" s="102"/>
      <c r="AF1" s="102"/>
      <c r="AG1" s="102"/>
      <c r="AH1" s="102"/>
      <c r="AI1" s="102"/>
      <c r="AJ1" s="102"/>
      <c r="AK1" s="102"/>
      <c r="AL1" s="102"/>
      <c r="AM1" s="102"/>
      <c r="AN1" s="102"/>
      <c r="AO1" s="102"/>
      <c r="AP1" s="102"/>
      <c r="AQ1" s="102"/>
      <c r="AR1" s="102"/>
      <c r="AS1" s="102"/>
      <c r="AT1" s="102"/>
      <c r="AU1" s="102"/>
      <c r="AV1" s="102"/>
      <c r="AW1" s="102"/>
      <c r="AX1" s="102"/>
      <c r="AY1" s="102"/>
      <c r="AZ1" s="102"/>
      <c r="BA1" s="102"/>
      <c r="BB1" s="102"/>
      <c r="BC1" s="102"/>
      <c r="BD1" s="102"/>
      <c r="BE1" s="102"/>
      <c r="BF1" s="102"/>
      <c r="BG1" s="102"/>
      <c r="BH1" s="102"/>
      <c r="BI1" s="102"/>
      <c r="BJ1" s="102"/>
    </row>
    <row r="2" spans="1:62" s="105" customFormat="1">
      <c r="A2" s="1"/>
      <c r="B2" s="1"/>
      <c r="C2" s="1"/>
      <c r="D2" s="12"/>
      <c r="E2" s="1"/>
      <c r="F2" s="80" t="s">
        <v>31</v>
      </c>
      <c r="G2" s="80" t="s">
        <v>55</v>
      </c>
      <c r="H2" s="80" t="s">
        <v>31</v>
      </c>
      <c r="I2" s="80" t="s">
        <v>55</v>
      </c>
      <c r="J2" s="190"/>
      <c r="K2" s="190"/>
      <c r="L2" s="104"/>
      <c r="M2" s="80" t="s">
        <v>31</v>
      </c>
      <c r="N2" s="104"/>
      <c r="O2" s="104"/>
      <c r="P2" s="138"/>
      <c r="Q2" s="104"/>
      <c r="R2" s="104"/>
      <c r="S2" s="104"/>
      <c r="T2" s="104"/>
      <c r="U2" s="104"/>
      <c r="V2" s="104"/>
      <c r="W2" s="104"/>
      <c r="X2" s="104"/>
      <c r="Y2" s="104"/>
      <c r="Z2" s="104"/>
      <c r="AA2" s="104"/>
      <c r="AB2" s="104"/>
      <c r="AC2" s="104"/>
      <c r="AD2" s="104"/>
      <c r="AE2" s="104"/>
      <c r="AF2" s="104"/>
      <c r="AG2" s="104"/>
      <c r="AH2" s="104"/>
      <c r="AI2" s="104"/>
      <c r="AJ2" s="104"/>
      <c r="AK2" s="104"/>
      <c r="AL2" s="104"/>
      <c r="AM2" s="104"/>
      <c r="AN2" s="104"/>
      <c r="AO2" s="104"/>
      <c r="AP2" s="104"/>
      <c r="AQ2" s="104"/>
      <c r="AR2" s="104"/>
      <c r="AS2" s="104"/>
      <c r="AT2" s="104"/>
      <c r="AU2" s="104"/>
      <c r="AV2" s="104"/>
      <c r="AW2" s="104"/>
      <c r="AX2" s="104"/>
      <c r="AY2" s="104"/>
      <c r="AZ2" s="104"/>
      <c r="BA2" s="104"/>
      <c r="BB2" s="104"/>
      <c r="BC2" s="104"/>
      <c r="BD2" s="104"/>
      <c r="BE2" s="104"/>
      <c r="BF2" s="104"/>
      <c r="BG2" s="104"/>
      <c r="BH2" s="104"/>
      <c r="BI2" s="104"/>
      <c r="BJ2" s="104"/>
    </row>
    <row r="3" spans="1:62" s="16" customFormat="1">
      <c r="A3" s="98"/>
      <c r="B3" s="98"/>
      <c r="C3" s="88" t="s">
        <v>63</v>
      </c>
      <c r="D3" s="106"/>
      <c r="E3" s="98"/>
      <c r="F3" s="81"/>
      <c r="G3" s="82"/>
      <c r="H3" s="82"/>
      <c r="I3" s="82"/>
      <c r="J3" s="90"/>
      <c r="K3" s="90"/>
      <c r="M3" s="81"/>
      <c r="P3" s="133"/>
    </row>
    <row r="4" spans="1:62" s="16" customFormat="1">
      <c r="A4" s="98"/>
      <c r="B4" s="98"/>
      <c r="C4" s="88"/>
      <c r="D4" s="106"/>
      <c r="E4" s="98"/>
      <c r="F4" s="84"/>
      <c r="G4" s="83"/>
      <c r="H4" s="83"/>
      <c r="I4" s="83"/>
      <c r="J4" s="93"/>
      <c r="K4" s="83"/>
      <c r="M4" s="84"/>
      <c r="P4" s="133"/>
    </row>
    <row r="5" spans="1:62" s="68" customFormat="1" ht="78.75">
      <c r="A5" s="98">
        <v>1</v>
      </c>
      <c r="B5" s="98"/>
      <c r="C5" s="94" t="s">
        <v>36</v>
      </c>
      <c r="D5" s="107">
        <v>2</v>
      </c>
      <c r="E5" s="95" t="s">
        <v>20</v>
      </c>
      <c r="F5" s="178">
        <v>0</v>
      </c>
      <c r="G5" s="178">
        <v>0</v>
      </c>
      <c r="H5" s="178">
        <f t="shared" ref="H5" si="0">PRODUCT(D5,F5)</f>
        <v>0</v>
      </c>
      <c r="I5" s="178">
        <f>PRODUCT(D5,G5)</f>
        <v>0</v>
      </c>
      <c r="J5" s="93">
        <v>0.4</v>
      </c>
      <c r="K5" s="83">
        <v>2200</v>
      </c>
      <c r="L5" s="87"/>
      <c r="M5" s="83">
        <v>5412</v>
      </c>
      <c r="N5" s="87"/>
      <c r="O5" s="107">
        <v>33</v>
      </c>
      <c r="P5" s="141">
        <v>0.4</v>
      </c>
      <c r="Q5" s="87"/>
      <c r="R5" s="87"/>
      <c r="S5" s="87"/>
      <c r="T5" s="87"/>
      <c r="U5" s="87"/>
      <c r="V5" s="87"/>
      <c r="W5" s="87"/>
      <c r="X5" s="87"/>
      <c r="Y5" s="87"/>
      <c r="Z5" s="87"/>
      <c r="AA5" s="87"/>
      <c r="AB5" s="87"/>
      <c r="AC5" s="87"/>
      <c r="AD5" s="87"/>
      <c r="AE5" s="87"/>
      <c r="AF5" s="87"/>
      <c r="AG5" s="87"/>
      <c r="AH5" s="87"/>
      <c r="AI5" s="87"/>
      <c r="AJ5" s="87"/>
      <c r="AK5" s="87"/>
      <c r="AL5" s="87"/>
      <c r="AM5" s="87"/>
      <c r="AN5" s="87"/>
      <c r="AO5" s="87"/>
      <c r="AP5" s="87"/>
      <c r="AQ5" s="87"/>
      <c r="AR5" s="87"/>
      <c r="AS5" s="87"/>
      <c r="AT5" s="87"/>
      <c r="AU5" s="87"/>
      <c r="AV5" s="87"/>
      <c r="AW5" s="87"/>
      <c r="AX5" s="87"/>
      <c r="AY5" s="87"/>
      <c r="AZ5" s="87"/>
      <c r="BA5" s="87"/>
      <c r="BB5" s="87"/>
      <c r="BC5" s="87"/>
      <c r="BD5" s="87"/>
      <c r="BE5" s="87"/>
      <c r="BF5" s="87"/>
      <c r="BG5" s="87"/>
      <c r="BH5" s="87"/>
      <c r="BI5" s="87"/>
      <c r="BJ5" s="87"/>
    </row>
    <row r="6" spans="1:62" s="68" customFormat="1" ht="63">
      <c r="A6" s="98">
        <v>2</v>
      </c>
      <c r="B6" s="98"/>
      <c r="C6" s="94" t="s">
        <v>37</v>
      </c>
      <c r="D6" s="107">
        <v>50</v>
      </c>
      <c r="E6" s="95" t="s">
        <v>65</v>
      </c>
      <c r="F6" s="178">
        <v>0</v>
      </c>
      <c r="G6" s="178">
        <v>0</v>
      </c>
      <c r="H6" s="178">
        <f t="shared" ref="H6:H30" si="1">PRODUCT(D6,F6)</f>
        <v>0</v>
      </c>
      <c r="I6" s="178">
        <f t="shared" ref="I6:I30" si="2">PRODUCT(D6,G6)</f>
        <v>0</v>
      </c>
      <c r="J6" s="93">
        <v>0.1</v>
      </c>
      <c r="K6" s="83">
        <v>2200</v>
      </c>
      <c r="L6" s="87"/>
      <c r="M6" s="83">
        <v>75</v>
      </c>
      <c r="N6" s="87"/>
      <c r="O6" s="107">
        <v>2500</v>
      </c>
      <c r="P6" s="141">
        <v>0.7</v>
      </c>
      <c r="Q6" s="87"/>
      <c r="R6" s="87"/>
      <c r="S6" s="87"/>
      <c r="T6" s="87"/>
      <c r="U6" s="87"/>
      <c r="V6" s="87"/>
      <c r="W6" s="87"/>
      <c r="X6" s="87"/>
      <c r="Y6" s="87"/>
      <c r="Z6" s="87"/>
      <c r="AA6" s="87"/>
      <c r="AB6" s="87"/>
      <c r="AC6" s="87"/>
      <c r="AD6" s="87"/>
      <c r="AE6" s="87"/>
      <c r="AF6" s="87"/>
      <c r="AG6" s="87"/>
      <c r="AH6" s="87"/>
      <c r="AI6" s="87"/>
      <c r="AJ6" s="87"/>
      <c r="AK6" s="87"/>
      <c r="AL6" s="87"/>
      <c r="AM6" s="87"/>
      <c r="AN6" s="87"/>
      <c r="AO6" s="87"/>
      <c r="AP6" s="87"/>
      <c r="AQ6" s="87"/>
      <c r="AR6" s="87"/>
      <c r="AS6" s="87"/>
      <c r="AT6" s="87"/>
      <c r="AU6" s="87"/>
      <c r="AV6" s="87"/>
      <c r="AW6" s="87"/>
      <c r="AX6" s="87"/>
      <c r="AY6" s="87"/>
      <c r="AZ6" s="87"/>
      <c r="BA6" s="87"/>
      <c r="BB6" s="87"/>
      <c r="BC6" s="87"/>
      <c r="BD6" s="87"/>
      <c r="BE6" s="87"/>
      <c r="BF6" s="87"/>
      <c r="BG6" s="87"/>
      <c r="BH6" s="87"/>
      <c r="BI6" s="87"/>
      <c r="BJ6" s="87"/>
    </row>
    <row r="7" spans="1:62" s="68" customFormat="1" ht="63">
      <c r="A7" s="98">
        <v>3</v>
      </c>
      <c r="B7" s="98"/>
      <c r="C7" s="94" t="s">
        <v>101</v>
      </c>
      <c r="D7" s="107">
        <v>50</v>
      </c>
      <c r="E7" s="95" t="s">
        <v>65</v>
      </c>
      <c r="F7" s="178">
        <v>0</v>
      </c>
      <c r="G7" s="178">
        <v>0</v>
      </c>
      <c r="H7" s="178">
        <f t="shared" si="1"/>
        <v>0</v>
      </c>
      <c r="I7" s="178">
        <f t="shared" si="2"/>
        <v>0</v>
      </c>
      <c r="J7" s="93">
        <v>0.1</v>
      </c>
      <c r="K7" s="83">
        <v>2200</v>
      </c>
      <c r="L7" s="87"/>
      <c r="M7" s="83">
        <v>90</v>
      </c>
      <c r="N7" s="87"/>
      <c r="O7" s="107">
        <v>2500</v>
      </c>
      <c r="P7" s="141">
        <v>0.7</v>
      </c>
      <c r="Q7" s="87"/>
      <c r="R7" s="87"/>
      <c r="S7" s="87"/>
      <c r="T7" s="87"/>
      <c r="U7" s="87"/>
      <c r="V7" s="87"/>
      <c r="W7" s="87"/>
      <c r="X7" s="87"/>
      <c r="Y7" s="87"/>
      <c r="Z7" s="87"/>
      <c r="AA7" s="87"/>
      <c r="AB7" s="87"/>
      <c r="AC7" s="87"/>
      <c r="AD7" s="87"/>
      <c r="AE7" s="87"/>
      <c r="AF7" s="87"/>
      <c r="AG7" s="87"/>
      <c r="AH7" s="87"/>
      <c r="AI7" s="87"/>
      <c r="AJ7" s="87"/>
      <c r="AK7" s="87"/>
      <c r="AL7" s="87"/>
      <c r="AM7" s="87"/>
      <c r="AN7" s="87"/>
      <c r="AO7" s="87"/>
      <c r="AP7" s="87"/>
      <c r="AQ7" s="87"/>
      <c r="AR7" s="87"/>
      <c r="AS7" s="87"/>
      <c r="AT7" s="87"/>
      <c r="AU7" s="87"/>
      <c r="AV7" s="87"/>
      <c r="AW7" s="87"/>
      <c r="AX7" s="87"/>
      <c r="AY7" s="87"/>
      <c r="AZ7" s="87"/>
      <c r="BA7" s="87"/>
      <c r="BB7" s="87"/>
      <c r="BC7" s="87"/>
      <c r="BD7" s="87"/>
      <c r="BE7" s="87"/>
      <c r="BF7" s="87"/>
      <c r="BG7" s="87"/>
      <c r="BH7" s="87"/>
      <c r="BI7" s="87"/>
      <c r="BJ7" s="87"/>
    </row>
    <row r="8" spans="1:62" s="68" customFormat="1" ht="63">
      <c r="A8" s="98">
        <v>4</v>
      </c>
      <c r="B8" s="98"/>
      <c r="C8" s="94" t="s">
        <v>9</v>
      </c>
      <c r="D8" s="107">
        <v>40</v>
      </c>
      <c r="E8" s="95" t="s">
        <v>65</v>
      </c>
      <c r="F8" s="178">
        <v>0</v>
      </c>
      <c r="G8" s="178">
        <v>0</v>
      </c>
      <c r="H8" s="178">
        <f t="shared" si="1"/>
        <v>0</v>
      </c>
      <c r="I8" s="178">
        <f t="shared" si="2"/>
        <v>0</v>
      </c>
      <c r="J8" s="93">
        <v>0.2</v>
      </c>
      <c r="K8" s="83">
        <v>2200</v>
      </c>
      <c r="L8" s="87"/>
      <c r="M8" s="83">
        <v>280</v>
      </c>
      <c r="N8" s="87"/>
      <c r="O8" s="107">
        <v>1200</v>
      </c>
      <c r="P8" s="141">
        <v>0.5</v>
      </c>
      <c r="Q8" s="87"/>
      <c r="R8" s="87"/>
      <c r="S8" s="87"/>
      <c r="T8" s="87"/>
      <c r="U8" s="87"/>
      <c r="V8" s="87"/>
      <c r="W8" s="87"/>
      <c r="X8" s="87"/>
      <c r="Y8" s="87"/>
      <c r="Z8" s="87"/>
      <c r="AA8" s="87"/>
      <c r="AB8" s="87"/>
      <c r="AC8" s="87"/>
      <c r="AD8" s="87"/>
      <c r="AE8" s="87"/>
      <c r="AF8" s="87"/>
      <c r="AG8" s="87"/>
      <c r="AH8" s="87"/>
      <c r="AI8" s="87"/>
      <c r="AJ8" s="87"/>
      <c r="AK8" s="87"/>
      <c r="AL8" s="87"/>
      <c r="AM8" s="87"/>
      <c r="AN8" s="87"/>
      <c r="AO8" s="87"/>
      <c r="AP8" s="87"/>
      <c r="AQ8" s="87"/>
      <c r="AR8" s="87"/>
      <c r="AS8" s="87"/>
      <c r="AT8" s="87"/>
      <c r="AU8" s="87"/>
      <c r="AV8" s="87"/>
      <c r="AW8" s="87"/>
      <c r="AX8" s="87"/>
      <c r="AY8" s="87"/>
      <c r="AZ8" s="87"/>
      <c r="BA8" s="87"/>
      <c r="BB8" s="87"/>
      <c r="BC8" s="87"/>
      <c r="BD8" s="87"/>
      <c r="BE8" s="87"/>
      <c r="BF8" s="87"/>
      <c r="BG8" s="87"/>
      <c r="BH8" s="87"/>
      <c r="BI8" s="87"/>
      <c r="BJ8" s="87"/>
    </row>
    <row r="9" spans="1:62" s="68" customFormat="1" ht="47.25">
      <c r="A9" s="98">
        <v>5</v>
      </c>
      <c r="B9" s="108"/>
      <c r="C9" s="94" t="s">
        <v>81</v>
      </c>
      <c r="D9" s="107">
        <v>1</v>
      </c>
      <c r="E9" s="95" t="s">
        <v>20</v>
      </c>
      <c r="F9" s="178">
        <v>0</v>
      </c>
      <c r="G9" s="178">
        <v>0</v>
      </c>
      <c r="H9" s="178">
        <f t="shared" si="1"/>
        <v>0</v>
      </c>
      <c r="I9" s="178">
        <f t="shared" si="2"/>
        <v>0</v>
      </c>
      <c r="J9" s="93">
        <v>0.75</v>
      </c>
      <c r="K9" s="83">
        <v>2200</v>
      </c>
      <c r="L9" s="87"/>
      <c r="M9" s="83">
        <v>8450</v>
      </c>
      <c r="N9" s="87"/>
      <c r="O9" s="107">
        <v>30</v>
      </c>
      <c r="P9" s="141">
        <v>0.4</v>
      </c>
      <c r="Q9" s="87"/>
      <c r="R9" s="87"/>
      <c r="S9" s="87"/>
      <c r="T9" s="87"/>
      <c r="U9" s="87"/>
      <c r="V9" s="87"/>
      <c r="W9" s="87"/>
      <c r="X9" s="87"/>
      <c r="Y9" s="87"/>
      <c r="Z9" s="87"/>
      <c r="AA9" s="87"/>
      <c r="AB9" s="87"/>
      <c r="AC9" s="87"/>
      <c r="AD9" s="87"/>
      <c r="AE9" s="87"/>
      <c r="AF9" s="87"/>
      <c r="AG9" s="87"/>
      <c r="AH9" s="87"/>
      <c r="AI9" s="87"/>
      <c r="AJ9" s="87"/>
      <c r="AK9" s="87"/>
      <c r="AL9" s="87"/>
      <c r="AM9" s="87"/>
      <c r="AN9" s="87"/>
      <c r="AO9" s="87"/>
      <c r="AP9" s="87"/>
      <c r="AQ9" s="87"/>
      <c r="AR9" s="87"/>
      <c r="AS9" s="87"/>
      <c r="AT9" s="87"/>
      <c r="AU9" s="87"/>
      <c r="AV9" s="87"/>
      <c r="AW9" s="87"/>
      <c r="AX9" s="87"/>
      <c r="AY9" s="87"/>
      <c r="AZ9" s="87"/>
      <c r="BA9" s="87"/>
      <c r="BB9" s="87"/>
      <c r="BC9" s="87"/>
      <c r="BD9" s="87"/>
      <c r="BE9" s="87"/>
      <c r="BF9" s="87"/>
      <c r="BG9" s="87"/>
      <c r="BH9" s="87"/>
      <c r="BI9" s="87"/>
      <c r="BJ9" s="87"/>
    </row>
    <row r="10" spans="1:62" s="68" customFormat="1" ht="47.25">
      <c r="A10" s="98">
        <v>6</v>
      </c>
      <c r="B10" s="108"/>
      <c r="C10" s="94" t="s">
        <v>82</v>
      </c>
      <c r="D10" s="107">
        <v>5</v>
      </c>
      <c r="E10" s="95" t="s">
        <v>65</v>
      </c>
      <c r="F10" s="178">
        <v>0</v>
      </c>
      <c r="G10" s="178">
        <v>0</v>
      </c>
      <c r="H10" s="178">
        <f t="shared" si="1"/>
        <v>0</v>
      </c>
      <c r="I10" s="178">
        <f t="shared" si="2"/>
        <v>0</v>
      </c>
      <c r="J10" s="93">
        <v>0.15</v>
      </c>
      <c r="K10" s="83">
        <v>2200</v>
      </c>
      <c r="M10" s="83">
        <v>1230</v>
      </c>
      <c r="O10" s="107">
        <v>45</v>
      </c>
      <c r="P10" s="141">
        <v>0.4</v>
      </c>
    </row>
    <row r="11" spans="1:62" s="68" customFormat="1" ht="31.5">
      <c r="A11" s="169">
        <v>7</v>
      </c>
      <c r="B11" s="169"/>
      <c r="C11" s="170" t="s">
        <v>104</v>
      </c>
      <c r="D11" s="176">
        <v>140</v>
      </c>
      <c r="E11" s="169" t="s">
        <v>8</v>
      </c>
      <c r="F11" s="179">
        <v>0</v>
      </c>
      <c r="G11" s="179">
        <v>0</v>
      </c>
      <c r="H11" s="179">
        <f t="shared" si="1"/>
        <v>0</v>
      </c>
      <c r="I11" s="179">
        <f t="shared" si="2"/>
        <v>0</v>
      </c>
      <c r="J11" s="93">
        <v>0.2</v>
      </c>
      <c r="K11" s="83">
        <v>2200</v>
      </c>
      <c r="M11" s="83">
        <v>0</v>
      </c>
      <c r="O11" s="96">
        <v>3000</v>
      </c>
      <c r="P11" s="141">
        <v>0.4</v>
      </c>
    </row>
    <row r="12" spans="1:62" s="68" customFormat="1" ht="31.5">
      <c r="A12" s="98">
        <v>8</v>
      </c>
      <c r="B12" s="91"/>
      <c r="C12" s="6" t="s">
        <v>83</v>
      </c>
      <c r="D12" s="96">
        <v>1</v>
      </c>
      <c r="E12" s="91" t="s">
        <v>8</v>
      </c>
      <c r="F12" s="178">
        <v>0</v>
      </c>
      <c r="G12" s="178">
        <v>0</v>
      </c>
      <c r="H12" s="178">
        <f t="shared" si="1"/>
        <v>0</v>
      </c>
      <c r="I12" s="178">
        <f t="shared" si="2"/>
        <v>0</v>
      </c>
      <c r="J12" s="93">
        <v>1</v>
      </c>
      <c r="K12" s="83">
        <v>2200</v>
      </c>
      <c r="M12" s="83">
        <v>0</v>
      </c>
      <c r="O12" s="96">
        <v>60</v>
      </c>
      <c r="P12" s="141">
        <v>0.4</v>
      </c>
    </row>
    <row r="13" spans="1:62" s="68" customFormat="1" ht="47.25">
      <c r="A13" s="98">
        <v>9</v>
      </c>
      <c r="B13" s="109" t="s">
        <v>11</v>
      </c>
      <c r="C13" s="6" t="s">
        <v>84</v>
      </c>
      <c r="D13" s="152">
        <v>30</v>
      </c>
      <c r="E13" s="92" t="s">
        <v>20</v>
      </c>
      <c r="F13" s="178">
        <v>0</v>
      </c>
      <c r="G13" s="178">
        <v>0</v>
      </c>
      <c r="H13" s="178">
        <f t="shared" si="1"/>
        <v>0</v>
      </c>
      <c r="I13" s="178">
        <f t="shared" si="2"/>
        <v>0</v>
      </c>
      <c r="J13" s="93"/>
      <c r="K13" s="83">
        <v>2200</v>
      </c>
      <c r="M13" s="83">
        <v>0</v>
      </c>
      <c r="O13" s="96">
        <v>860</v>
      </c>
      <c r="P13" s="141">
        <v>0.4</v>
      </c>
    </row>
    <row r="14" spans="1:62" s="68" customFormat="1" ht="63">
      <c r="A14" s="98">
        <v>10</v>
      </c>
      <c r="B14" s="65"/>
      <c r="C14" s="6" t="s">
        <v>85</v>
      </c>
      <c r="D14" s="152">
        <v>3</v>
      </c>
      <c r="E14" s="92" t="s">
        <v>67</v>
      </c>
      <c r="F14" s="178">
        <v>0</v>
      </c>
      <c r="G14" s="178">
        <v>0</v>
      </c>
      <c r="H14" s="178">
        <f t="shared" si="1"/>
        <v>0</v>
      </c>
      <c r="I14" s="178">
        <f t="shared" si="2"/>
        <v>0</v>
      </c>
      <c r="J14" s="93">
        <v>0.9</v>
      </c>
      <c r="K14" s="83">
        <v>2200</v>
      </c>
      <c r="M14" s="83">
        <v>31210</v>
      </c>
      <c r="O14" s="96">
        <v>10</v>
      </c>
      <c r="P14" s="141">
        <v>0.4</v>
      </c>
    </row>
    <row r="15" spans="1:62" s="89" customFormat="1" ht="78.75">
      <c r="A15" s="98">
        <v>11</v>
      </c>
      <c r="B15" s="153"/>
      <c r="C15" s="154" t="s">
        <v>88</v>
      </c>
      <c r="D15" s="60">
        <v>30</v>
      </c>
      <c r="E15" s="61" t="s">
        <v>65</v>
      </c>
      <c r="F15" s="178">
        <v>0</v>
      </c>
      <c r="G15" s="178">
        <v>0</v>
      </c>
      <c r="H15" s="178">
        <f t="shared" si="1"/>
        <v>0</v>
      </c>
      <c r="I15" s="178">
        <f t="shared" si="2"/>
        <v>0</v>
      </c>
      <c r="J15" s="93"/>
      <c r="K15" s="83"/>
      <c r="M15" s="83"/>
      <c r="O15" s="60"/>
      <c r="P15" s="141"/>
    </row>
    <row r="16" spans="1:62" s="89" customFormat="1" ht="63">
      <c r="A16" s="98">
        <v>12</v>
      </c>
      <c r="B16" s="153"/>
      <c r="C16" s="154" t="s">
        <v>86</v>
      </c>
      <c r="D16" s="152">
        <v>10</v>
      </c>
      <c r="E16" s="92" t="s">
        <v>20</v>
      </c>
      <c r="F16" s="178">
        <v>0</v>
      </c>
      <c r="G16" s="178">
        <v>0</v>
      </c>
      <c r="H16" s="178">
        <f t="shared" si="1"/>
        <v>0</v>
      </c>
      <c r="I16" s="178">
        <f t="shared" si="2"/>
        <v>0</v>
      </c>
      <c r="J16" s="93">
        <v>0.05</v>
      </c>
      <c r="K16" s="83">
        <v>2200</v>
      </c>
      <c r="M16" s="83">
        <v>180</v>
      </c>
      <c r="O16" s="152">
        <v>20</v>
      </c>
      <c r="P16" s="141">
        <v>0.4</v>
      </c>
    </row>
    <row r="17" spans="1:16" s="89" customFormat="1" ht="63">
      <c r="A17" s="98">
        <v>13</v>
      </c>
      <c r="B17" s="153"/>
      <c r="C17" s="154" t="s">
        <v>89</v>
      </c>
      <c r="D17" s="152">
        <v>4</v>
      </c>
      <c r="E17" s="92" t="s">
        <v>67</v>
      </c>
      <c r="F17" s="178">
        <v>0</v>
      </c>
      <c r="G17" s="178">
        <v>0</v>
      </c>
      <c r="H17" s="178">
        <f t="shared" si="1"/>
        <v>0</v>
      </c>
      <c r="I17" s="178">
        <f t="shared" si="2"/>
        <v>0</v>
      </c>
      <c r="J17" s="93">
        <v>0.05</v>
      </c>
      <c r="K17" s="83">
        <v>2200</v>
      </c>
      <c r="M17" s="83">
        <v>180</v>
      </c>
      <c r="O17" s="152">
        <v>20</v>
      </c>
      <c r="P17" s="141">
        <v>0.4</v>
      </c>
    </row>
    <row r="18" spans="1:16" s="89" customFormat="1" ht="47.25">
      <c r="A18" s="98">
        <v>14</v>
      </c>
      <c r="B18" s="153"/>
      <c r="C18" s="154" t="s">
        <v>90</v>
      </c>
      <c r="D18" s="152">
        <v>16</v>
      </c>
      <c r="E18" s="92" t="s">
        <v>48</v>
      </c>
      <c r="F18" s="178">
        <v>0</v>
      </c>
      <c r="G18" s="178">
        <v>0</v>
      </c>
      <c r="H18" s="178">
        <f t="shared" si="1"/>
        <v>0</v>
      </c>
      <c r="I18" s="178">
        <f t="shared" si="2"/>
        <v>0</v>
      </c>
      <c r="J18" s="93">
        <v>1</v>
      </c>
      <c r="K18" s="83">
        <v>2200</v>
      </c>
      <c r="M18" s="83">
        <v>0</v>
      </c>
      <c r="O18" s="152">
        <v>100</v>
      </c>
      <c r="P18" s="141">
        <v>0.4</v>
      </c>
    </row>
    <row r="19" spans="1:16" s="89" customFormat="1" ht="31.5">
      <c r="A19" s="98">
        <v>15</v>
      </c>
      <c r="B19" s="153"/>
      <c r="C19" s="154" t="s">
        <v>49</v>
      </c>
      <c r="D19" s="152">
        <v>350</v>
      </c>
      <c r="E19" s="92" t="s">
        <v>20</v>
      </c>
      <c r="F19" s="178">
        <v>0</v>
      </c>
      <c r="G19" s="178">
        <v>0</v>
      </c>
      <c r="H19" s="178">
        <f t="shared" si="1"/>
        <v>0</v>
      </c>
      <c r="I19" s="178">
        <f t="shared" si="2"/>
        <v>0</v>
      </c>
      <c r="J19" s="93">
        <v>0.05</v>
      </c>
      <c r="K19" s="83">
        <v>2200</v>
      </c>
      <c r="M19" s="83">
        <v>53</v>
      </c>
      <c r="O19" s="152">
        <v>40000</v>
      </c>
      <c r="P19" s="141">
        <v>0.4</v>
      </c>
    </row>
    <row r="20" spans="1:16" s="89" customFormat="1" ht="31.5">
      <c r="A20" s="98">
        <v>16</v>
      </c>
      <c r="B20" s="153"/>
      <c r="C20" s="154" t="s">
        <v>50</v>
      </c>
      <c r="D20" s="152">
        <v>20</v>
      </c>
      <c r="E20" s="92" t="s">
        <v>20</v>
      </c>
      <c r="F20" s="178">
        <v>0</v>
      </c>
      <c r="G20" s="178">
        <v>0</v>
      </c>
      <c r="H20" s="178">
        <f t="shared" si="1"/>
        <v>0</v>
      </c>
      <c r="I20" s="178">
        <f t="shared" si="2"/>
        <v>0</v>
      </c>
      <c r="J20" s="93">
        <v>0.05</v>
      </c>
      <c r="K20" s="83">
        <v>2200</v>
      </c>
      <c r="M20" s="83">
        <v>101</v>
      </c>
      <c r="O20" s="152">
        <v>15000</v>
      </c>
      <c r="P20" s="141">
        <v>0.4</v>
      </c>
    </row>
    <row r="21" spans="1:16" s="89" customFormat="1" ht="31.5">
      <c r="A21" s="98">
        <v>17</v>
      </c>
      <c r="B21" s="155"/>
      <c r="C21" s="154" t="s">
        <v>38</v>
      </c>
      <c r="D21" s="152">
        <v>3</v>
      </c>
      <c r="E21" s="92" t="s">
        <v>20</v>
      </c>
      <c r="F21" s="178">
        <v>0</v>
      </c>
      <c r="G21" s="178">
        <v>0</v>
      </c>
      <c r="H21" s="178">
        <f t="shared" si="1"/>
        <v>0</v>
      </c>
      <c r="I21" s="178">
        <f t="shared" si="2"/>
        <v>0</v>
      </c>
      <c r="J21" s="93">
        <v>2</v>
      </c>
      <c r="K21" s="83">
        <v>2200</v>
      </c>
      <c r="M21" s="83">
        <v>0</v>
      </c>
      <c r="O21" s="152">
        <v>20</v>
      </c>
      <c r="P21" s="141">
        <v>0.4</v>
      </c>
    </row>
    <row r="22" spans="1:16" s="89" customFormat="1" ht="94.5">
      <c r="A22" s="98">
        <v>18</v>
      </c>
      <c r="B22" s="155"/>
      <c r="C22" s="154" t="s">
        <v>13</v>
      </c>
      <c r="D22" s="152">
        <v>1</v>
      </c>
      <c r="E22" s="92" t="s">
        <v>67</v>
      </c>
      <c r="F22" s="178">
        <v>0</v>
      </c>
      <c r="G22" s="178">
        <v>0</v>
      </c>
      <c r="H22" s="178">
        <f t="shared" si="1"/>
        <v>0</v>
      </c>
      <c r="I22" s="178">
        <f t="shared" si="2"/>
        <v>0</v>
      </c>
      <c r="J22" s="93">
        <v>16</v>
      </c>
      <c r="K22" s="83">
        <v>2200</v>
      </c>
      <c r="M22" s="83">
        <v>0</v>
      </c>
      <c r="O22" s="152">
        <v>1</v>
      </c>
      <c r="P22" s="141">
        <v>0.4</v>
      </c>
    </row>
    <row r="23" spans="1:16" s="89" customFormat="1" ht="47.25">
      <c r="A23" s="98">
        <v>19</v>
      </c>
      <c r="B23" s="155"/>
      <c r="C23" s="154" t="s">
        <v>46</v>
      </c>
      <c r="D23" s="152">
        <v>4</v>
      </c>
      <c r="E23" s="92" t="s">
        <v>48</v>
      </c>
      <c r="F23" s="178">
        <v>0</v>
      </c>
      <c r="G23" s="178">
        <v>0</v>
      </c>
      <c r="H23" s="178">
        <f t="shared" si="1"/>
        <v>0</v>
      </c>
      <c r="I23" s="178">
        <f t="shared" si="2"/>
        <v>0</v>
      </c>
      <c r="J23" s="93">
        <v>1</v>
      </c>
      <c r="K23" s="83">
        <v>2200</v>
      </c>
      <c r="M23" s="83">
        <v>0</v>
      </c>
      <c r="O23" s="152">
        <v>400</v>
      </c>
      <c r="P23" s="141">
        <v>0.4</v>
      </c>
    </row>
    <row r="24" spans="1:16" s="89" customFormat="1" ht="47.25">
      <c r="A24" s="98">
        <v>20</v>
      </c>
      <c r="B24" s="155"/>
      <c r="C24" s="154" t="s">
        <v>39</v>
      </c>
      <c r="D24" s="152">
        <v>4</v>
      </c>
      <c r="E24" s="92" t="s">
        <v>48</v>
      </c>
      <c r="F24" s="178">
        <v>0</v>
      </c>
      <c r="G24" s="178">
        <v>0</v>
      </c>
      <c r="H24" s="178">
        <f t="shared" si="1"/>
        <v>0</v>
      </c>
      <c r="I24" s="178">
        <f t="shared" si="2"/>
        <v>0</v>
      </c>
      <c r="J24" s="93">
        <v>1</v>
      </c>
      <c r="K24" s="83">
        <v>2200</v>
      </c>
      <c r="M24" s="83">
        <v>0</v>
      </c>
      <c r="O24" s="152">
        <v>50</v>
      </c>
      <c r="P24" s="141">
        <v>0.4</v>
      </c>
    </row>
    <row r="25" spans="1:16" s="89" customFormat="1" ht="47.25">
      <c r="A25" s="98">
        <v>21</v>
      </c>
      <c r="B25" s="155"/>
      <c r="C25" s="154" t="s">
        <v>51</v>
      </c>
      <c r="D25" s="152">
        <v>3</v>
      </c>
      <c r="E25" s="92" t="s">
        <v>52</v>
      </c>
      <c r="F25" s="178">
        <v>0</v>
      </c>
      <c r="G25" s="178">
        <v>0</v>
      </c>
      <c r="H25" s="178">
        <f t="shared" si="1"/>
        <v>0</v>
      </c>
      <c r="I25" s="178">
        <f t="shared" si="2"/>
        <v>0</v>
      </c>
      <c r="J25" s="93">
        <v>0.5</v>
      </c>
      <c r="K25" s="83">
        <v>2200</v>
      </c>
      <c r="M25" s="83">
        <v>0</v>
      </c>
      <c r="O25" s="152">
        <v>500</v>
      </c>
      <c r="P25" s="141">
        <v>0.4</v>
      </c>
    </row>
    <row r="26" spans="1:16" s="89" customFormat="1" ht="31.5">
      <c r="A26" s="98">
        <v>22</v>
      </c>
      <c r="B26" s="94"/>
      <c r="C26" s="6" t="s">
        <v>32</v>
      </c>
      <c r="D26" s="95">
        <v>50</v>
      </c>
      <c r="E26" s="95" t="s">
        <v>65</v>
      </c>
      <c r="F26" s="178">
        <v>0</v>
      </c>
      <c r="G26" s="178">
        <v>0</v>
      </c>
      <c r="H26" s="178">
        <f t="shared" si="1"/>
        <v>0</v>
      </c>
      <c r="I26" s="178">
        <f t="shared" si="2"/>
        <v>0</v>
      </c>
      <c r="J26" s="93">
        <v>1</v>
      </c>
      <c r="K26" s="83">
        <v>2200</v>
      </c>
      <c r="L26" s="87"/>
      <c r="M26" s="83"/>
      <c r="O26" s="152"/>
      <c r="P26" s="141"/>
    </row>
    <row r="27" spans="1:16" s="89" customFormat="1" ht="47.25">
      <c r="A27" s="98">
        <v>23</v>
      </c>
      <c r="B27" s="94"/>
      <c r="C27" s="6" t="s">
        <v>33</v>
      </c>
      <c r="D27" s="95">
        <v>50</v>
      </c>
      <c r="E27" s="95" t="s">
        <v>65</v>
      </c>
      <c r="F27" s="178">
        <v>0</v>
      </c>
      <c r="G27" s="178">
        <v>0</v>
      </c>
      <c r="H27" s="178">
        <f t="shared" si="1"/>
        <v>0</v>
      </c>
      <c r="I27" s="178">
        <f t="shared" si="2"/>
        <v>0</v>
      </c>
      <c r="J27" s="93">
        <v>0.2</v>
      </c>
      <c r="K27" s="83">
        <v>2200</v>
      </c>
      <c r="L27" s="87"/>
      <c r="M27" s="83">
        <v>85</v>
      </c>
      <c r="O27" s="152"/>
      <c r="P27" s="141"/>
    </row>
    <row r="28" spans="1:16" s="89" customFormat="1" ht="31.5">
      <c r="A28" s="98">
        <v>24</v>
      </c>
      <c r="B28" s="94"/>
      <c r="C28" s="6" t="s">
        <v>59</v>
      </c>
      <c r="D28" s="95">
        <v>50</v>
      </c>
      <c r="E28" s="95" t="s">
        <v>65</v>
      </c>
      <c r="F28" s="178">
        <v>0</v>
      </c>
      <c r="G28" s="178">
        <v>0</v>
      </c>
      <c r="H28" s="178">
        <f t="shared" si="1"/>
        <v>0</v>
      </c>
      <c r="I28" s="178">
        <f t="shared" si="2"/>
        <v>0</v>
      </c>
      <c r="J28" s="93">
        <v>0.1</v>
      </c>
      <c r="K28" s="83">
        <v>2200</v>
      </c>
      <c r="L28" s="87"/>
      <c r="M28" s="83">
        <v>172</v>
      </c>
      <c r="O28" s="152"/>
      <c r="P28" s="141"/>
    </row>
    <row r="29" spans="1:16" s="89" customFormat="1" ht="31.5">
      <c r="A29" s="98">
        <v>25</v>
      </c>
      <c r="B29" s="94"/>
      <c r="C29" s="6" t="s">
        <v>60</v>
      </c>
      <c r="D29" s="95">
        <v>1</v>
      </c>
      <c r="E29" s="95" t="s">
        <v>67</v>
      </c>
      <c r="F29" s="178">
        <v>0</v>
      </c>
      <c r="G29" s="178">
        <v>0</v>
      </c>
      <c r="H29" s="178">
        <f t="shared" si="1"/>
        <v>0</v>
      </c>
      <c r="I29" s="178">
        <f t="shared" si="2"/>
        <v>0</v>
      </c>
      <c r="J29" s="93">
        <v>8</v>
      </c>
      <c r="K29" s="83">
        <v>2200</v>
      </c>
      <c r="L29" s="87"/>
      <c r="M29" s="83"/>
      <c r="O29" s="152"/>
      <c r="P29" s="141"/>
    </row>
    <row r="30" spans="1:16" s="89" customFormat="1" ht="47.25">
      <c r="A30" s="98">
        <v>26</v>
      </c>
      <c r="B30" s="94"/>
      <c r="C30" s="6" t="s">
        <v>7</v>
      </c>
      <c r="D30" s="95">
        <v>1</v>
      </c>
      <c r="E30" s="95" t="s">
        <v>67</v>
      </c>
      <c r="F30" s="178">
        <v>0</v>
      </c>
      <c r="G30" s="178">
        <v>0</v>
      </c>
      <c r="H30" s="178">
        <f t="shared" si="1"/>
        <v>0</v>
      </c>
      <c r="I30" s="178">
        <f t="shared" si="2"/>
        <v>0</v>
      </c>
      <c r="J30" s="93">
        <v>8</v>
      </c>
      <c r="K30" s="83">
        <v>2200</v>
      </c>
      <c r="L30" s="87"/>
      <c r="M30" s="83"/>
      <c r="O30" s="152"/>
      <c r="P30" s="141"/>
    </row>
    <row r="31" spans="1:16">
      <c r="A31" s="98"/>
      <c r="B31" s="70"/>
      <c r="C31" s="71"/>
      <c r="D31" s="72"/>
      <c r="E31" s="71"/>
      <c r="F31" s="69"/>
      <c r="G31" s="111"/>
      <c r="H31" s="69"/>
      <c r="M31" s="69"/>
    </row>
    <row r="32" spans="1:16">
      <c r="A32" s="98"/>
      <c r="B32" s="98"/>
      <c r="C32" s="73" t="s">
        <v>74</v>
      </c>
      <c r="D32" s="99"/>
      <c r="E32" s="99"/>
      <c r="F32" s="101"/>
      <c r="G32" s="101"/>
      <c r="H32" s="101">
        <f>SUM(H5:H31)</f>
        <v>0</v>
      </c>
      <c r="I32" s="101">
        <f>SUM(I5:I31)</f>
        <v>0</v>
      </c>
      <c r="M32" s="69"/>
    </row>
    <row r="33" spans="1:16">
      <c r="A33" s="87"/>
      <c r="B33" s="87"/>
      <c r="D33" s="87"/>
      <c r="E33" s="87"/>
      <c r="F33" s="69"/>
      <c r="G33" s="69"/>
      <c r="H33" s="69"/>
      <c r="M33" s="69"/>
    </row>
    <row r="34" spans="1:16">
      <c r="F34" s="69"/>
      <c r="G34" s="69"/>
      <c r="H34" s="69"/>
      <c r="M34" s="69"/>
    </row>
    <row r="35" spans="1:16">
      <c r="C35" s="2"/>
      <c r="F35" s="69"/>
      <c r="G35" s="69"/>
      <c r="H35" s="69"/>
      <c r="M35" s="69"/>
    </row>
    <row r="36" spans="1:16" s="69" customFormat="1" ht="260.25" customHeight="1">
      <c r="A36" s="98"/>
      <c r="B36" s="87"/>
      <c r="C36" s="94"/>
      <c r="D36" s="110"/>
      <c r="E36" s="95"/>
      <c r="F36" s="83"/>
      <c r="G36" s="83"/>
      <c r="H36" s="83"/>
      <c r="I36" s="83"/>
      <c r="J36" s="93"/>
      <c r="K36" s="83"/>
      <c r="M36" s="83"/>
      <c r="O36" s="110"/>
      <c r="P36" s="141"/>
    </row>
    <row r="37" spans="1:16">
      <c r="C37" s="2"/>
      <c r="F37" s="69"/>
      <c r="G37" s="69"/>
      <c r="H37" s="69"/>
      <c r="M37" s="69"/>
    </row>
    <row r="38" spans="1:16">
      <c r="F38" s="69"/>
      <c r="G38" s="69"/>
      <c r="H38" s="69"/>
      <c r="M38" s="69"/>
    </row>
    <row r="39" spans="1:16">
      <c r="F39" s="69"/>
      <c r="G39" s="69"/>
      <c r="H39" s="69"/>
      <c r="M39" s="69"/>
    </row>
    <row r="40" spans="1:16">
      <c r="F40" s="69"/>
      <c r="G40" s="65"/>
      <c r="H40" s="113"/>
      <c r="I40" s="107"/>
      <c r="J40" s="95"/>
      <c r="M40" s="69"/>
    </row>
    <row r="41" spans="1:16">
      <c r="F41" s="69"/>
      <c r="G41" s="65"/>
      <c r="H41" s="113"/>
      <c r="I41" s="107"/>
      <c r="J41" s="95"/>
      <c r="M41" s="69"/>
    </row>
    <row r="42" spans="1:16">
      <c r="F42" s="69"/>
      <c r="G42" s="65"/>
      <c r="H42" s="113"/>
      <c r="I42" s="107"/>
      <c r="J42" s="95"/>
      <c r="M42" s="69"/>
    </row>
    <row r="43" spans="1:16">
      <c r="F43" s="69"/>
      <c r="G43" s="65"/>
      <c r="H43" s="113"/>
      <c r="I43" s="107"/>
      <c r="J43" s="95"/>
      <c r="M43" s="69"/>
    </row>
    <row r="44" spans="1:16">
      <c r="F44" s="69"/>
      <c r="G44" s="65"/>
      <c r="H44" s="113"/>
      <c r="I44" s="114"/>
      <c r="J44" s="95"/>
      <c r="M44" s="69"/>
    </row>
    <row r="45" spans="1:16">
      <c r="F45" s="69"/>
      <c r="G45" s="65"/>
      <c r="H45" s="113"/>
      <c r="I45" s="114"/>
      <c r="J45" s="95"/>
      <c r="M45" s="69"/>
    </row>
    <row r="46" spans="1:16">
      <c r="F46" s="69"/>
      <c r="G46" s="65"/>
      <c r="H46" s="113"/>
      <c r="I46" s="107"/>
      <c r="J46" s="95"/>
      <c r="M46" s="69"/>
    </row>
    <row r="47" spans="1:16">
      <c r="F47" s="69"/>
      <c r="G47" s="65"/>
      <c r="H47" s="113"/>
      <c r="I47" s="107"/>
      <c r="J47" s="95"/>
      <c r="M47" s="69"/>
    </row>
    <row r="48" spans="1:16">
      <c r="F48" s="69"/>
      <c r="G48" s="65"/>
      <c r="H48" s="113"/>
      <c r="I48" s="107"/>
      <c r="J48" s="95"/>
      <c r="M48" s="69"/>
    </row>
    <row r="49" spans="6:13">
      <c r="F49" s="69"/>
      <c r="G49" s="65"/>
      <c r="H49" s="113"/>
      <c r="I49" s="107"/>
      <c r="J49" s="95"/>
      <c r="M49" s="69"/>
    </row>
    <row r="50" spans="6:13">
      <c r="F50" s="69"/>
      <c r="G50" s="65"/>
      <c r="H50" s="113"/>
      <c r="I50" s="107"/>
      <c r="J50" s="95"/>
      <c r="M50" s="69"/>
    </row>
    <row r="51" spans="6:13">
      <c r="F51" s="69"/>
      <c r="G51" s="65"/>
      <c r="H51" s="113"/>
      <c r="I51" s="107"/>
      <c r="J51" s="95"/>
      <c r="M51" s="69"/>
    </row>
    <row r="52" spans="6:13">
      <c r="F52" s="69"/>
      <c r="G52" s="65"/>
      <c r="H52" s="113"/>
      <c r="I52" s="107"/>
      <c r="J52" s="95"/>
      <c r="M52" s="69"/>
    </row>
    <row r="53" spans="6:13">
      <c r="F53" s="69"/>
      <c r="G53" s="65"/>
      <c r="H53" s="113"/>
      <c r="I53" s="107"/>
      <c r="J53" s="95"/>
      <c r="M53" s="69"/>
    </row>
    <row r="54" spans="6:13">
      <c r="F54" s="69"/>
      <c r="G54" s="65"/>
      <c r="H54" s="113"/>
      <c r="I54" s="107"/>
      <c r="J54" s="95"/>
      <c r="M54" s="69"/>
    </row>
    <row r="55" spans="6:13">
      <c r="F55" s="69"/>
      <c r="G55" s="65"/>
      <c r="H55" s="113"/>
      <c r="I55" s="107"/>
      <c r="J55" s="95"/>
      <c r="M55" s="69"/>
    </row>
    <row r="56" spans="6:13">
      <c r="F56" s="69"/>
      <c r="G56" s="65"/>
      <c r="H56" s="113"/>
      <c r="I56" s="107"/>
      <c r="J56" s="95"/>
      <c r="M56" s="69"/>
    </row>
    <row r="57" spans="6:13">
      <c r="F57" s="69"/>
      <c r="G57" s="65"/>
      <c r="H57" s="113"/>
      <c r="I57" s="107"/>
      <c r="J57" s="95"/>
      <c r="M57" s="69"/>
    </row>
    <row r="58" spans="6:13">
      <c r="F58" s="69"/>
      <c r="G58" s="65"/>
      <c r="H58" s="113"/>
      <c r="I58" s="107"/>
      <c r="J58" s="95"/>
      <c r="M58" s="69"/>
    </row>
    <row r="59" spans="6:13">
      <c r="F59" s="69"/>
      <c r="G59" s="65"/>
      <c r="H59" s="113"/>
      <c r="I59" s="107"/>
      <c r="J59" s="95"/>
      <c r="M59" s="69"/>
    </row>
    <row r="60" spans="6:13">
      <c r="F60" s="69"/>
      <c r="G60" s="65"/>
      <c r="H60" s="113"/>
      <c r="I60" s="107"/>
      <c r="J60" s="95"/>
      <c r="M60" s="69"/>
    </row>
    <row r="61" spans="6:13">
      <c r="F61" s="69"/>
      <c r="G61" s="65"/>
      <c r="H61" s="113"/>
      <c r="I61" s="107"/>
      <c r="J61" s="95"/>
      <c r="M61" s="69"/>
    </row>
    <row r="62" spans="6:13">
      <c r="F62" s="69"/>
      <c r="G62" s="65"/>
      <c r="H62" s="113"/>
      <c r="I62" s="107"/>
      <c r="J62" s="95"/>
      <c r="M62" s="69"/>
    </row>
    <row r="63" spans="6:13">
      <c r="F63" s="69"/>
      <c r="G63" s="65"/>
      <c r="H63" s="113"/>
      <c r="I63" s="107"/>
      <c r="J63" s="95"/>
      <c r="M63" s="69"/>
    </row>
    <row r="64" spans="6:13" ht="52.5" customHeight="1">
      <c r="F64" s="69"/>
      <c r="G64" s="65"/>
      <c r="H64" s="113"/>
      <c r="I64" s="107"/>
      <c r="J64" s="95"/>
      <c r="M64" s="69"/>
    </row>
    <row r="65" spans="6:13">
      <c r="F65" s="69"/>
      <c r="G65" s="65"/>
      <c r="H65" s="113"/>
      <c r="I65" s="107"/>
      <c r="J65" s="95"/>
      <c r="M65" s="69"/>
    </row>
    <row r="66" spans="6:13">
      <c r="F66" s="69"/>
      <c r="G66" s="65"/>
      <c r="H66" s="113"/>
      <c r="I66" s="107"/>
      <c r="J66" s="95"/>
      <c r="M66" s="69"/>
    </row>
    <row r="67" spans="6:13">
      <c r="F67" s="69"/>
      <c r="G67" s="109"/>
      <c r="H67" s="113"/>
      <c r="I67" s="107"/>
      <c r="J67" s="95"/>
      <c r="M67" s="69"/>
    </row>
    <row r="68" spans="6:13">
      <c r="F68" s="69"/>
      <c r="G68" s="109"/>
      <c r="H68" s="113"/>
      <c r="I68" s="107"/>
      <c r="J68" s="95"/>
      <c r="M68" s="69"/>
    </row>
    <row r="69" spans="6:13">
      <c r="F69" s="69"/>
      <c r="G69" s="109"/>
      <c r="H69" s="113"/>
      <c r="I69" s="107"/>
      <c r="J69" s="95"/>
      <c r="M69" s="69"/>
    </row>
    <row r="70" spans="6:13">
      <c r="F70" s="69"/>
      <c r="G70" s="109"/>
      <c r="H70" s="113"/>
      <c r="I70" s="107"/>
      <c r="J70" s="95"/>
      <c r="M70" s="69"/>
    </row>
    <row r="71" spans="6:13">
      <c r="F71" s="69"/>
      <c r="G71" s="109"/>
      <c r="H71" s="113"/>
      <c r="I71" s="107"/>
      <c r="J71" s="115"/>
      <c r="M71" s="69"/>
    </row>
    <row r="72" spans="6:13">
      <c r="F72" s="69"/>
      <c r="G72" s="109"/>
      <c r="H72" s="113"/>
      <c r="I72" s="107"/>
      <c r="J72" s="115"/>
      <c r="M72" s="69"/>
    </row>
    <row r="73" spans="6:13">
      <c r="F73" s="69"/>
      <c r="G73" s="109"/>
      <c r="H73" s="113"/>
      <c r="I73" s="107"/>
      <c r="J73" s="95"/>
      <c r="M73" s="69"/>
    </row>
    <row r="74" spans="6:13">
      <c r="F74" s="69"/>
      <c r="G74" s="109"/>
      <c r="H74" s="113"/>
      <c r="I74" s="107"/>
      <c r="J74" s="95"/>
      <c r="M74" s="69"/>
    </row>
    <row r="75" spans="6:13">
      <c r="F75" s="69"/>
      <c r="G75" s="109"/>
      <c r="H75" s="113"/>
      <c r="I75" s="107"/>
      <c r="J75" s="95"/>
      <c r="M75" s="69"/>
    </row>
    <row r="76" spans="6:13">
      <c r="F76" s="69"/>
      <c r="G76" s="109"/>
      <c r="H76" s="113"/>
      <c r="I76" s="107"/>
      <c r="J76" s="95"/>
      <c r="M76" s="69"/>
    </row>
    <row r="77" spans="6:13">
      <c r="F77" s="69"/>
      <c r="G77" s="109"/>
      <c r="H77" s="113"/>
      <c r="I77" s="107"/>
      <c r="J77" s="95"/>
      <c r="M77" s="69"/>
    </row>
    <row r="78" spans="6:13">
      <c r="F78" s="69"/>
      <c r="G78" s="109"/>
      <c r="H78" s="113"/>
      <c r="I78" s="107"/>
      <c r="J78" s="95"/>
      <c r="M78" s="69"/>
    </row>
    <row r="79" spans="6:13">
      <c r="F79" s="69"/>
      <c r="G79" s="109"/>
      <c r="H79" s="113"/>
      <c r="I79" s="107"/>
      <c r="J79" s="95"/>
      <c r="M79" s="69"/>
    </row>
    <row r="80" spans="6:13">
      <c r="F80" s="69"/>
      <c r="G80" s="69"/>
      <c r="H80" s="69"/>
      <c r="M80" s="69"/>
    </row>
    <row r="81" spans="1:13">
      <c r="F81" s="69"/>
      <c r="G81" s="69"/>
      <c r="H81" s="69"/>
      <c r="M81" s="69"/>
    </row>
    <row r="82" spans="1:13">
      <c r="F82" s="69"/>
      <c r="G82" s="69"/>
      <c r="H82" s="69"/>
      <c r="M82" s="69"/>
    </row>
    <row r="83" spans="1:13">
      <c r="F83" s="69"/>
      <c r="G83" s="69"/>
      <c r="H83" s="69"/>
      <c r="M83" s="69"/>
    </row>
    <row r="84" spans="1:13">
      <c r="F84" s="69"/>
      <c r="G84" s="69"/>
      <c r="H84" s="69"/>
      <c r="M84" s="69"/>
    </row>
    <row r="85" spans="1:13" ht="141.75">
      <c r="A85" s="91">
        <v>21</v>
      </c>
      <c r="B85" s="35"/>
      <c r="C85" s="6" t="s">
        <v>43</v>
      </c>
      <c r="D85" s="60">
        <v>1</v>
      </c>
      <c r="E85" s="61" t="s">
        <v>67</v>
      </c>
      <c r="F85" s="69"/>
      <c r="G85" s="69"/>
      <c r="H85" s="69"/>
      <c r="M85" s="69"/>
    </row>
    <row r="86" spans="1:13" ht="157.5">
      <c r="A86" s="91">
        <v>21</v>
      </c>
      <c r="B86" s="35"/>
      <c r="C86" s="6" t="s">
        <v>87</v>
      </c>
      <c r="D86" s="62">
        <v>1</v>
      </c>
      <c r="E86" s="61" t="s">
        <v>67</v>
      </c>
      <c r="F86" s="69"/>
      <c r="G86" s="69"/>
      <c r="H86" s="69"/>
      <c r="M86" s="69"/>
    </row>
    <row r="87" spans="1:13" ht="173.25">
      <c r="A87" s="91">
        <v>25</v>
      </c>
      <c r="B87" s="35"/>
      <c r="C87" s="6" t="s">
        <v>34</v>
      </c>
      <c r="D87" s="62">
        <v>1</v>
      </c>
      <c r="E87" s="61" t="s">
        <v>67</v>
      </c>
      <c r="F87" s="69"/>
      <c r="G87" s="69"/>
      <c r="H87" s="69"/>
      <c r="M87" s="69"/>
    </row>
  </sheetData>
  <mergeCells count="3">
    <mergeCell ref="F1:G1"/>
    <mergeCell ref="H1:I1"/>
    <mergeCell ref="J2:K2"/>
  </mergeCells>
  <phoneticPr fontId="0" type="noConversion"/>
  <printOptions horizontalCentered="1"/>
  <pageMargins left="0.78740157480314965" right="0.39370078740157483" top="1.1811023622047245" bottom="0.78740157480314965" header="0.39370078740157483" footer="0.39370078740157483"/>
  <pageSetup paperSize="9" scale="70" orientation="portrait" r:id="rId1"/>
  <headerFooter>
    <oddHeader>&amp;L&amp;"Arial Narrow,Normál"&amp;8Hungaroproject Mérnökiroda Kft._x000D_1146 Bp., Hungária krt. 140-144._x000D_T: 471-5101, F: 471-5102_x000D_e-mail: hpm@hungaroproject.hu_x000D_internet: www.hungaroproject.hu&amp;R&amp;8_x000D_</oddHeader>
    <oddFooter>&amp;L&amp;"Arial Narrow,Normál"&amp;8&amp;A&amp;C&amp;8 &amp;"Arial Narrow,Normál"2017. augusztus 04.
&amp;P/&amp;N&amp;R&amp;"Arial Narrow,Normál"&amp;8Munkaszám: 2016-038
Verzió:01</oddFooter>
  </headerFooter>
  <rowBreaks count="1" manualBreakCount="1">
    <brk id="27" max="8" man="1"/>
  </rowBreaks>
  <legacyDrawingHF r:id="rId2"/>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7</vt:i4>
      </vt:variant>
      <vt:variant>
        <vt:lpstr>Névvel ellátott tartományok</vt:lpstr>
      </vt:variant>
      <vt:variant>
        <vt:i4>13</vt:i4>
      </vt:variant>
    </vt:vector>
  </HeadingPairs>
  <TitlesOfParts>
    <vt:vector size="20" baseType="lpstr">
      <vt:lpstr>Összesítő</vt:lpstr>
      <vt:lpstr>Védőcsövek, kábeltálcák</vt:lpstr>
      <vt:lpstr>Vezetékek, kábelek</vt:lpstr>
      <vt:lpstr>Világítótestek, lámpatestek</vt:lpstr>
      <vt:lpstr>Kapcsolók, szerelvények</vt:lpstr>
      <vt:lpstr>Elosztó berendezések</vt:lpstr>
      <vt:lpstr>Kiegészítő tételek</vt:lpstr>
      <vt:lpstr>'Elosztó berendezések'!Nyomtatási_cím</vt:lpstr>
      <vt:lpstr>'Kapcsolók, szerelvények'!Nyomtatási_cím</vt:lpstr>
      <vt:lpstr>'Kiegészítő tételek'!Nyomtatási_cím</vt:lpstr>
      <vt:lpstr>'Védőcsövek, kábeltálcák'!Nyomtatási_cím</vt:lpstr>
      <vt:lpstr>'Vezetékek, kábelek'!Nyomtatási_cím</vt:lpstr>
      <vt:lpstr>'Világítótestek, lámpatestek'!Nyomtatási_cím</vt:lpstr>
      <vt:lpstr>'Elosztó berendezések'!Nyomtatási_terület</vt:lpstr>
      <vt:lpstr>'Kapcsolók, szerelvények'!Nyomtatási_terület</vt:lpstr>
      <vt:lpstr>'Kiegészítő tételek'!Nyomtatási_terület</vt:lpstr>
      <vt:lpstr>Összesítő!Nyomtatási_terület</vt:lpstr>
      <vt:lpstr>'Védőcsövek, kábeltálcák'!Nyomtatási_terület</vt:lpstr>
      <vt:lpstr>'Vezetékek, kábelek'!Nyomtatási_terület</vt:lpstr>
      <vt:lpstr>'Világítótestek, lámpatestek'!Nyomtatási_terület</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Komlósi Tibor</dc:creator>
  <cp:lastModifiedBy>Komlósi Tibor</cp:lastModifiedBy>
  <cp:lastPrinted>2017-08-04T08:42:12Z</cp:lastPrinted>
  <dcterms:created xsi:type="dcterms:W3CDTF">1999-03-02T09:04:31Z</dcterms:created>
  <dcterms:modified xsi:type="dcterms:W3CDTF">2017-08-04T08:42:19Z</dcterms:modified>
</cp:coreProperties>
</file>